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85" activeTab="0"/>
  </bookViews>
  <sheets>
    <sheet name="OPĆI DIO" sheetId="1" r:id="rId1"/>
    <sheet name="plan prema računskom planu" sheetId="2" r:id="rId2"/>
    <sheet name="PLAN PRIHODA" sheetId="3" r:id="rId3"/>
    <sheet name="PLAN RASHODA I IZDATAKA" sheetId="4" r:id="rId4"/>
    <sheet name="ostala obrazloženja" sheetId="5" r:id="rId5"/>
    <sheet name="NAČIN I IZRAČUN I PROJEKCIJA" sheetId="6" r:id="rId6"/>
    <sheet name="plan prema izvorima" sheetId="7" r:id="rId7"/>
  </sheets>
  <definedNames>
    <definedName name="_xlnm.Print_Titles" localSheetId="2">'PLAN PRIHODA'!$1:$1</definedName>
    <definedName name="_xlnm.Print_Titles" localSheetId="3">'PLAN RASHODA I IZDATAKA'!$1:$2</definedName>
    <definedName name="_xlnm.Print_Area" localSheetId="0">'OPĆI DIO'!$A$1:$H$22</definedName>
    <definedName name="_xlnm.Print_Area" localSheetId="2">'PLAN PRIHODA'!$A$1:$E$36</definedName>
  </definedNames>
  <calcPr fullCalcOnLoad="1"/>
</workbook>
</file>

<file path=xl/sharedStrings.xml><?xml version="1.0" encoding="utf-8"?>
<sst xmlns="http://schemas.openxmlformats.org/spreadsheetml/2006/main" count="541" uniqueCount="323">
  <si>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</si>
  <si>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</si>
  <si>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</si>
  <si>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</si>
  <si>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</si>
  <si>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</si>
  <si>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</si>
  <si>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</si>
  <si>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</si>
  <si>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</si>
  <si>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</si>
  <si>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</si>
  <si>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</si>
  <si>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</si>
  <si>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</si>
  <si>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</si>
  <si>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</si>
  <si>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</si>
  <si>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</si>
  <si>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</si>
  <si>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</si>
  <si>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</si>
  <si>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</si>
  <si>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</si>
  <si>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</si>
  <si>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</si>
  <si>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</si>
  <si>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</si>
  <si>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</si>
  <si>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</si>
  <si>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</si>
  <si>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</si>
  <si>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</si>
  <si>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</si>
  <si>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</si>
  <si>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</si>
  <si>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Naziv aktivnosti</t>
  </si>
  <si>
    <t>Prihodi za posebne namjene/Sufinancir.cijene usluga/</t>
  </si>
  <si>
    <t>PRORAČUNSKI KORISNIK:</t>
  </si>
  <si>
    <t>Odjel gradske uprave za odgoj i školstvo</t>
  </si>
  <si>
    <r>
      <t xml:space="preserve"> </t>
    </r>
    <r>
      <rPr>
        <b/>
        <sz val="8"/>
        <color indexed="8"/>
        <rFont val="Arial"/>
        <family val="2"/>
      </rPr>
      <t>REDOVNI PROGRAM PREDŠKOLSKOG ODGOJA</t>
    </r>
  </si>
  <si>
    <t>Šifra djelatnosti:              8510</t>
  </si>
  <si>
    <t>Gradski proračun                         /Osnivač/</t>
  </si>
  <si>
    <t>Rashodi za zaposlene/Rad logopeda/</t>
  </si>
  <si>
    <t>Vlasita djelatnost</t>
  </si>
  <si>
    <t>Naknada trošk.osoba izvan radn.odnosa</t>
  </si>
  <si>
    <t>671</t>
  </si>
  <si>
    <t>Pomoći iz prorač.koji nije nadležan</t>
  </si>
  <si>
    <t>Pomoći iz prorač.koji nije nadlež.</t>
  </si>
  <si>
    <t>MP</t>
  </si>
  <si>
    <t>odgovorna osoba</t>
  </si>
  <si>
    <t>____________________________</t>
  </si>
  <si>
    <t>DJEČJI VRTIĆ VUKOVAR II</t>
  </si>
  <si>
    <t>g) Ostala obrazloženja i dokumentacija</t>
  </si>
  <si>
    <t xml:space="preserve">Dječji vrtić Vukovar II u planiranju i realizaciji svojih programa temelji se na prikazima i pregledu procjeni </t>
  </si>
  <si>
    <t>sredstava i potrebnih sredstava i planu rashoda. Pokazatelji su:</t>
  </si>
  <si>
    <t>Aktivnosti</t>
  </si>
  <si>
    <t>Projekcija</t>
  </si>
  <si>
    <t>2017.</t>
  </si>
  <si>
    <t>2018.</t>
  </si>
  <si>
    <t>Tekući program</t>
  </si>
  <si>
    <t>Ukupno program;</t>
  </si>
  <si>
    <t>Plan rashoda  za  razdoblje:</t>
  </si>
  <si>
    <t>Odgovorna osoba:</t>
  </si>
  <si>
    <t>Broj planirane djece:</t>
  </si>
  <si>
    <t>mjes.</t>
  </si>
  <si>
    <t>Osnivač</t>
  </si>
  <si>
    <t>Ekonomska cijena:</t>
  </si>
  <si>
    <t>mjeseč.iznos</t>
  </si>
  <si>
    <t>Sredstva osnivača:</t>
  </si>
  <si>
    <t>Dodatna sredstva za pokrivanje rashoda red.posl.</t>
  </si>
  <si>
    <t xml:space="preserve"> Sredstva za mater.rashode/hrana/</t>
  </si>
  <si>
    <t>Sufinanci.cj.usl.</t>
  </si>
  <si>
    <t>Iznajmlj.dvorane</t>
  </si>
  <si>
    <t>Sred. za nac.manjine</t>
  </si>
  <si>
    <t>Sred. Min. za predškolu</t>
  </si>
  <si>
    <t>Djeca s poseb.potrebama</t>
  </si>
  <si>
    <t>Ukupno po izvoru financiranja</t>
  </si>
  <si>
    <t>Sredstva Osnivača</t>
  </si>
  <si>
    <t>2021.</t>
  </si>
  <si>
    <t>Ministarstvo:</t>
  </si>
  <si>
    <t>PROJEKCIJA ZA :</t>
  </si>
  <si>
    <t>PLAN PRIHODA I PRIMITAKA DJEČJI VRTIĆ VUKOVAR II</t>
  </si>
  <si>
    <t>2022.</t>
  </si>
  <si>
    <t>djeca s ekonom.cj.</t>
  </si>
  <si>
    <t>Vlastita sred.- Najam dvorane</t>
  </si>
  <si>
    <t>Naziv proračunskog korisnika:</t>
  </si>
  <si>
    <t>Adresa:</t>
  </si>
  <si>
    <t>A.K.Stepinca 46, Vukovar</t>
  </si>
  <si>
    <t>Razina:</t>
  </si>
  <si>
    <t>Šifra djelatnosti:</t>
  </si>
  <si>
    <t>Račun</t>
  </si>
  <si>
    <t xml:space="preserve">    Naziv računa</t>
  </si>
  <si>
    <t>Iznos</t>
  </si>
  <si>
    <t>PRIHODI</t>
  </si>
  <si>
    <t>TEKUĆE POMOĆI IZ PRORAČUNA</t>
  </si>
  <si>
    <t>PRIHODI PO POSEBNIM PROPISIMA</t>
  </si>
  <si>
    <t>SUFIN.CIJENE USLUGE-UPL.RODIT.</t>
  </si>
  <si>
    <t>PRIH.OD PROD.PROIZ.I ISL.</t>
  </si>
  <si>
    <t>NAJAM DVORANE</t>
  </si>
  <si>
    <t>PRIHODI IZ PRORAČUNA ZA FINAN.RED.DJEL.PROR.KORIS.</t>
  </si>
  <si>
    <t>Ukupno PRIHODI</t>
  </si>
  <si>
    <t>RASHODI</t>
  </si>
  <si>
    <t>Sredstva</t>
  </si>
  <si>
    <t>plan</t>
  </si>
  <si>
    <t>Osnivača</t>
  </si>
  <si>
    <t>31 RASHODI ZA ZAPOSLENE</t>
  </si>
  <si>
    <t xml:space="preserve"> Plaće za redovan rad</t>
  </si>
  <si>
    <t>Plaće za zaposlene</t>
  </si>
  <si>
    <t xml:space="preserve">Ostali rashodi za zaposlene </t>
  </si>
  <si>
    <t>-</t>
  </si>
  <si>
    <t xml:space="preserve">Doprinosi za plaće </t>
  </si>
  <si>
    <t>Doprinosi za obvezno zdravs.osigu.</t>
  </si>
  <si>
    <t>32  MATERIJALNI  RASHODI</t>
  </si>
  <si>
    <t>Naknade troškova zaposlenicima</t>
  </si>
  <si>
    <t xml:space="preserve">Dnevnice za službeni put u zemlji </t>
  </si>
  <si>
    <t>Dnevnice za službeni put u inozemstvo</t>
  </si>
  <si>
    <t>Naknada za smješt.na sl.putu</t>
  </si>
  <si>
    <t>Nakn. za prijev. na služ.put u zemlji</t>
  </si>
  <si>
    <t>Naknada za prijevoz na posao</t>
  </si>
  <si>
    <t>Seminari, savjetovanja i simpoziji</t>
  </si>
  <si>
    <t>Tečajevi i stručni ispiti</t>
  </si>
  <si>
    <t>Naknada za korišt.priv.aut.u služ.svrhe</t>
  </si>
  <si>
    <t>Ostale naknade troškova zaposlenima</t>
  </si>
  <si>
    <t>Ukupno pl.</t>
  </si>
  <si>
    <t>Sredstva osn.</t>
  </si>
  <si>
    <t>Sufinanc.</t>
  </si>
  <si>
    <t>Ministarstvo</t>
  </si>
  <si>
    <t>Uredski materijal</t>
  </si>
  <si>
    <t>Literatura (publ.časo.knjig.i ost.)</t>
  </si>
  <si>
    <t>Materijal i sredstva za čišćenje i održa.</t>
  </si>
  <si>
    <t>Materij.za higij.potrebe i njegu</t>
  </si>
  <si>
    <t>Ostali  materijal za potrebe redovnog poslov.</t>
  </si>
  <si>
    <t>Namirnice</t>
  </si>
  <si>
    <t>Električna  energija</t>
  </si>
  <si>
    <t>Topla voda  ( toplana)</t>
  </si>
  <si>
    <t>Plin</t>
  </si>
  <si>
    <t>Motorni benzin</t>
  </si>
  <si>
    <t>Mater.i dij.za tk.odr.gra.ob.</t>
  </si>
  <si>
    <t>Materi i dijel.za tek.invest.održ.postroj.i oprem.</t>
  </si>
  <si>
    <t>Mat.i dij.za tek.invest.održ.transp.</t>
  </si>
  <si>
    <t>Ostali materijal i dijel.za tek.invest.održ.</t>
  </si>
  <si>
    <t xml:space="preserve">Sitni inventar </t>
  </si>
  <si>
    <t>Auto gume</t>
  </si>
  <si>
    <t>Službena,radna i zaštit.odjeća</t>
  </si>
  <si>
    <t>Usluge telefona, telefaksa i interneta</t>
  </si>
  <si>
    <t>Poštarina ( pisma, tiskanice)</t>
  </si>
  <si>
    <t>Ostale usluge za komunik.i prijevoz</t>
  </si>
  <si>
    <t>Uslug.tek. i invest.održ.postr.i opreme</t>
  </si>
  <si>
    <t>Uslug.tek.inv.održ.prijev.sredstava</t>
  </si>
  <si>
    <t>Ostale usluge tekućeg i invest.održavanja</t>
  </si>
  <si>
    <t>Ostale usluge promidž.i inform.</t>
  </si>
  <si>
    <t>Opskrba vodom</t>
  </si>
  <si>
    <t>Iznošenje i odvoz smeća</t>
  </si>
  <si>
    <t>Deratizacija</t>
  </si>
  <si>
    <t>Dimnjačarsko ekološke usluge</t>
  </si>
  <si>
    <t>Najam za opremu</t>
  </si>
  <si>
    <t>Obvezni i preventivni zdravstveni pregled</t>
  </si>
  <si>
    <t>Ostale zdravstvene i veterinarske usluge</t>
  </si>
  <si>
    <t>Ugovor o djelu</t>
  </si>
  <si>
    <t>Ostale intelektualne usluge</t>
  </si>
  <si>
    <t>Usluge ažuriranj.rač.baza</t>
  </si>
  <si>
    <t>Grafič.i tisk.usl.</t>
  </si>
  <si>
    <t>Usluge pri registracij.prij.sredstva</t>
  </si>
  <si>
    <t>Ostale nespom.usluge</t>
  </si>
  <si>
    <t>Naknada trošk. osoba izvan radnog odnosa</t>
  </si>
  <si>
    <t>Premije osiguranja prijevoznih sredstava</t>
  </si>
  <si>
    <t>Prem.osigur.ostale imovine</t>
  </si>
  <si>
    <t>Premije osigur.zaposlenih</t>
  </si>
  <si>
    <t>Reprezentac.</t>
  </si>
  <si>
    <t>Članarine</t>
  </si>
  <si>
    <t>Članarine-međunarodne</t>
  </si>
  <si>
    <t>Upravne i administrat.prist.</t>
  </si>
  <si>
    <t>Naknada za nezapoš. osoba sa inval.</t>
  </si>
  <si>
    <t>Ostali nespomenuti rashodi</t>
  </si>
  <si>
    <t>34 FINANCIJSKI RASHODI</t>
  </si>
  <si>
    <t>Financijski rashodi</t>
  </si>
  <si>
    <t>Usluge  banaka</t>
  </si>
  <si>
    <t>42 RASHODI ZA NABAVU NEFINANCIJSKE IMOVINE</t>
  </si>
  <si>
    <t xml:space="preserve">Postrojenja i oprema </t>
  </si>
  <si>
    <t>Oprema za dj.boravke</t>
  </si>
  <si>
    <t>Ukupno RASHODI: 3+4</t>
  </si>
  <si>
    <t>Računovoditelj:</t>
  </si>
  <si>
    <t>Ostale pristojbe i naknade</t>
  </si>
  <si>
    <t>Usluge čuvanja imovina i osoba</t>
  </si>
  <si>
    <t>3+4</t>
  </si>
  <si>
    <t>2019.</t>
  </si>
  <si>
    <t>2020.</t>
  </si>
  <si>
    <t>Procjena sredstava potrebna za provođenje programa predškolskog odgoja i obrazovanja  za razdoblja:</t>
  </si>
  <si>
    <t>Prihodi</t>
  </si>
  <si>
    <t xml:space="preserve">Rashodi </t>
  </si>
  <si>
    <t>Redovan program</t>
  </si>
  <si>
    <t>izvršenje</t>
  </si>
  <si>
    <t>Nefinancij.imovina</t>
  </si>
  <si>
    <t xml:space="preserve">Procjena potrebnih sredstvava prihoda i rashoda po rebalansu i izvršenju </t>
  </si>
  <si>
    <t xml:space="preserve">PRIJEDLOG PLANA  RAZVOJNOG PROGRAMA </t>
  </si>
  <si>
    <t>PRIJEI IZMEĐU PRORAČ.KORISNIKA ISTOG PRORAČUNA</t>
  </si>
  <si>
    <t>Prijenos izmeđ.pror.koris.istog pror.EU</t>
  </si>
  <si>
    <t>Darovi/dar djeci+božičnica</t>
  </si>
  <si>
    <t>Regres</t>
  </si>
  <si>
    <t>Premije osigur.odgovornosti</t>
  </si>
  <si>
    <t>Naknada za prijevoz</t>
  </si>
  <si>
    <t>Licence</t>
  </si>
  <si>
    <t>Uređaji</t>
  </si>
  <si>
    <t>Strojevi</t>
  </si>
  <si>
    <t xml:space="preserve">Oprema </t>
  </si>
  <si>
    <t>2023.</t>
  </si>
  <si>
    <t>str.1</t>
  </si>
  <si>
    <t>POMOĆI OD IZVANPRORAČUNSKIH KORISNIKA</t>
  </si>
  <si>
    <t>Tekuće pomoći od  HZZ-a</t>
  </si>
  <si>
    <t>TEKUĆE POMOĆI IZ PRORAČUNA KOJI IM NIJE NADLEŽAN</t>
  </si>
  <si>
    <t>Ministarstvo -Nacionalne manjine/djeca s posebnim potrebama/predškola</t>
  </si>
  <si>
    <t>PRIJENOS IZMEĐU PRORAČ.KORIS.ISTOG PRORAČUNA</t>
  </si>
  <si>
    <t>Prijenos između pror.koris.istog pror.tem.prijen.EU sredstava</t>
  </si>
  <si>
    <t>Sufinanciranje cijene usluga - uplate roditelja</t>
  </si>
  <si>
    <t>PRIHODI OD PRODAJE PROIZVODA I ROBE TE PRUŽENIH USLUGA</t>
  </si>
  <si>
    <t xml:space="preserve">Prihodi od usluga </t>
  </si>
  <si>
    <t>PRIHODI IZ PRORAČUNA ZA FINANCIRANjE REDOVNE DJELATNOSTI</t>
  </si>
  <si>
    <t>Prihodi iz nadležnog  proračuna za financiranje rashoda poslovanja</t>
  </si>
  <si>
    <t xml:space="preserve">Vlastita </t>
  </si>
  <si>
    <t>sredstva</t>
  </si>
  <si>
    <t>RASHODI POSLOVANJA:</t>
  </si>
  <si>
    <t>Nagrade/jubilarne</t>
  </si>
  <si>
    <t>Darovi</t>
  </si>
  <si>
    <t xml:space="preserve">Regres </t>
  </si>
  <si>
    <t>Ostali  materijal za nacionalne manjine-Ministarstvo</t>
  </si>
  <si>
    <t>Topla voda  ( toplana) - grijanje</t>
  </si>
  <si>
    <t>Usluge interneta</t>
  </si>
  <si>
    <t>Ostale usluge za komunikaciju i prijevoz</t>
  </si>
  <si>
    <t>Usluge tek.i invest.održavanje građeviskih objekata</t>
  </si>
  <si>
    <t>Najamnina za opremu</t>
  </si>
  <si>
    <t>Licenca</t>
  </si>
  <si>
    <t>Ugovori o djelu</t>
  </si>
  <si>
    <t>Ostale računalne usluge</t>
  </si>
  <si>
    <t>Usluge pri registraciji prijevoznih sredstava</t>
  </si>
  <si>
    <t>Ostale nespomenute usluge</t>
  </si>
  <si>
    <t>Premija od odgovornosti</t>
  </si>
  <si>
    <t>Reprezentacija</t>
  </si>
  <si>
    <t>Članarine - tuzemne</t>
  </si>
  <si>
    <t>Članarine - međunarodne</t>
  </si>
  <si>
    <t>Upravne i administrativne pristojbe</t>
  </si>
  <si>
    <t>Javnobilježničke pristojbe</t>
  </si>
  <si>
    <t>Naknada za nezapošljavanje invalida</t>
  </si>
  <si>
    <t xml:space="preserve">Ostale pristojbe i naknade </t>
  </si>
  <si>
    <t>Rashodi protokola - vijenci,cvijeće,svijeće i sl.</t>
  </si>
  <si>
    <t>Rashodi za nabavu proizvedene dugotrajne imovine</t>
  </si>
  <si>
    <t>Oprema za dječ.boravke</t>
  </si>
  <si>
    <t>Ministarstvo -Nacionalne manjine/djeca predškola</t>
  </si>
  <si>
    <t>Darovita:</t>
  </si>
  <si>
    <t>2024.</t>
  </si>
  <si>
    <t xml:space="preserve">U Vukovaru, </t>
  </si>
  <si>
    <t>Nagrade</t>
  </si>
  <si>
    <t>Ukupno prihodi i primici za 2024.</t>
  </si>
  <si>
    <t>Plan</t>
  </si>
  <si>
    <t>Višak</t>
  </si>
  <si>
    <t xml:space="preserve">Sufinanciranje </t>
  </si>
  <si>
    <t>Vlastita</t>
  </si>
  <si>
    <t>Pomoći:</t>
  </si>
  <si>
    <t>Pom.iz pror.koji nije nadlež. Ministarstva</t>
  </si>
  <si>
    <t>2025.</t>
  </si>
  <si>
    <t>PROJEKCIJA PLANA ZA 2025.</t>
  </si>
  <si>
    <t>Tekuće pomoći HZZ-a jedna osoba</t>
  </si>
  <si>
    <t>prihodi</t>
  </si>
  <si>
    <t>rashodi</t>
  </si>
  <si>
    <t>projekcija</t>
  </si>
  <si>
    <t>Ostali rashodi za zaposlene:</t>
  </si>
  <si>
    <t xml:space="preserve">Ukupno </t>
  </si>
  <si>
    <t>Ukupno:</t>
  </si>
  <si>
    <t>Ukupno prihodi i primici za 2025.</t>
  </si>
  <si>
    <t>Razdjel 004:</t>
  </si>
  <si>
    <t>Glava 00402:</t>
  </si>
  <si>
    <t>Program:</t>
  </si>
  <si>
    <t>Ukupno rashodi</t>
  </si>
  <si>
    <t>Ukupno plan</t>
  </si>
  <si>
    <t>Sredstva osnivača</t>
  </si>
  <si>
    <t>Sufinanciranje cij.usluga</t>
  </si>
  <si>
    <t>Tekuće pom. Iz prorač. koji nije nadležan MINISTARSTVO</t>
  </si>
  <si>
    <t>Pomoći prorač koji nije nadležan</t>
  </si>
  <si>
    <t>Općina Tordinci</t>
  </si>
  <si>
    <t>5 x 40</t>
  </si>
  <si>
    <t>53 x 3,60</t>
  </si>
  <si>
    <t>NAČIN I PREGLED IZRAČUNA PLANIRANIH PRIHODA ZA 2024.GODINU</t>
  </si>
  <si>
    <t>PROJEKCIJA PLANA PRIHODA ZA 2025. I 2026. GODINU</t>
  </si>
  <si>
    <t xml:space="preserve">broj.dj. x cij </t>
  </si>
  <si>
    <t>2X160</t>
  </si>
  <si>
    <t>53x3,60</t>
  </si>
  <si>
    <t>5x40</t>
  </si>
  <si>
    <t>Tekuće pomoći Općina Tordinci</t>
  </si>
  <si>
    <t>Ukupno planirani prihodi  za 2024.:</t>
  </si>
  <si>
    <t>Tekuće pomoći Tordinci</t>
  </si>
  <si>
    <t xml:space="preserve">Vukovar, </t>
  </si>
  <si>
    <t>KLASA:400-01/23-01/01</t>
  </si>
  <si>
    <t xml:space="preserve">PRIJEDLOG FINANCIJSKOG PLANA ZA 2024. GODINU                                                          </t>
  </si>
  <si>
    <t>Prijedlog plana 
za 2024.</t>
  </si>
  <si>
    <t>Projekcija plana
za 2025.</t>
  </si>
  <si>
    <t>Projekcija plana 
za 2026.</t>
  </si>
  <si>
    <t>PRIJEDLOG FINANCIJSKOG PLANA  DJEČJI VRTIĆ VUKOVAR II  ZA 2024. I                                                                                                                                                PROJEKCIJA PLANA ZA  2025. I 2026. GODINU</t>
  </si>
  <si>
    <r>
      <t>Nacionalne manjine/djeca s pos.potr.-</t>
    </r>
    <r>
      <rPr>
        <b/>
        <sz val="6"/>
        <rFont val="Arial"/>
        <family val="2"/>
      </rPr>
      <t>Ministarstvo i Tordinci</t>
    </r>
  </si>
  <si>
    <t xml:space="preserve">broj.dj. X cij </t>
  </si>
  <si>
    <t>4 x 200,85</t>
  </si>
  <si>
    <t>2 X 160,00</t>
  </si>
  <si>
    <t>205 x 239 =</t>
  </si>
  <si>
    <t>Otpremnina</t>
  </si>
  <si>
    <t>PRIJEDLOG PLANA ZA 2024.</t>
  </si>
  <si>
    <t>Pom.iz pror.koji nije nadlež.               TORDINCI</t>
  </si>
  <si>
    <t>PROJEKCIJA PLANA ZA 2026.</t>
  </si>
  <si>
    <t>U Vukovaru, 28.07.2023.</t>
  </si>
  <si>
    <t>Vukovar, 28.07.2023.</t>
  </si>
  <si>
    <t>Otpremnine</t>
  </si>
  <si>
    <t>Ukupno prihodi i primici za 2026.</t>
  </si>
  <si>
    <t xml:space="preserve"> FINANCIJSKI  PLAN  ZA 2024.GODINU</t>
  </si>
  <si>
    <t>212 x 239 =</t>
  </si>
  <si>
    <t>OBRAZLOŽENJE RAZVOJNOG PROGRAMA ZA 2024.-2026 .GODINU</t>
  </si>
  <si>
    <t xml:space="preserve">Odstupanje od procjene za 2023.u odnosu na planirane vrijednosti je znatna i odnosi se na povećanje izdataka za zaposlene, plaće i ostali rashodi za zaposlene. </t>
  </si>
  <si>
    <t>Za razdoblje 2024.-2026. godinu nema plana razvojnog programa,jer nema pokazatelja koji bi upućivali na mogućnost planiranja.</t>
  </si>
  <si>
    <t>2026.</t>
  </si>
  <si>
    <t>223 x 70</t>
  </si>
  <si>
    <t>223 x 70,00</t>
  </si>
  <si>
    <t>227 x 11</t>
  </si>
  <si>
    <t>227x11</t>
  </si>
  <si>
    <t>Sav planirani prihod za  2024. - 2026. godini je za pokriće redovnog poslovanja (plaća, materijalnih i financijskih troškova).</t>
  </si>
  <si>
    <t>Manjak</t>
  </si>
  <si>
    <t>URBROJ:2196-1-12-05-23-01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</si>
</sst>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_-* #,##0.0_-;\-* #,##0.0_-;_-* &quot;-&quot;??_-;_-@_-"/>
    <numFmt numFmtId="179" formatCode="_-* #,##0_-;\-* #,##0_-;_-* &quot;-&quot;??_-;_-@_-"/>
    <numFmt numFmtId="180" formatCode="_-* #,##0.00\ _k_n_-;\-* #,##0.00\ _k_n_-;_-* \-??\ _k_n_-;_-@_-"/>
    <numFmt numFmtId="181" formatCode="#,##0.0"/>
    <numFmt numFmtId="182" formatCode="#,###.00"/>
    <numFmt numFmtId="183" formatCode="0.0%"/>
    <numFmt numFmtId="184" formatCode="_-* #,##0.00\ [$kn-41A]_-;\-* #,##0.00\ [$kn-41A]_-;_-* &quot;-&quot;??\ [$kn-41A]_-;_-@_-"/>
    <numFmt numFmtId="185" formatCode="#,##0.00;[Red]#,##0.00"/>
    <numFmt numFmtId="186" formatCode="0.00000"/>
    <numFmt numFmtId="187" formatCode="_-* #,##0.00000\ _k_n_-;\-* #,##0.00000\ _k_n_-;_-* &quot;-&quot;?????\ _k_n_-;_-@_-"/>
    <numFmt numFmtId="188" formatCode="[$-41A]d\.\ mmmm\ yyyy\."/>
    <numFmt numFmtId="189" formatCode="_-* #,##0.000_-;\-* #,##0.000_-;_-* &quot;-&quot;??_-;_-@_-"/>
    <numFmt numFmtId="190" formatCode="_-* #,##0.0000_-;\-* #,##0.0000_-;_-* &quot;-&quot;??_-;_-@_-"/>
    <numFmt numFmtId="191" formatCode="_-* #,##0.00000_-;\-* #,##0.00000_-;_-* &quot;-&quot;??_-;_-@_-"/>
    <numFmt numFmtId="192" formatCode="_-* #,##0.00\ [$€-1]_-;\-* #,##0.00\ [$€-1]_-;_-* &quot;-&quot;??\ [$€-1]_-;_-@_-"/>
  </numFmts>
  <fonts count="117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MS Sans Serif"/>
      <family val="0"/>
    </font>
    <font>
      <sz val="8"/>
      <color indexed="8"/>
      <name val="MS Sans Serif"/>
      <family val="0"/>
    </font>
    <font>
      <sz val="7"/>
      <name val="Arial"/>
      <family val="2"/>
    </font>
    <font>
      <b/>
      <i/>
      <sz val="7"/>
      <name val="Arial"/>
      <family val="2"/>
    </font>
    <font>
      <b/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0"/>
      <name val="Mangal"/>
      <family val="2"/>
    </font>
    <font>
      <i/>
      <sz val="9"/>
      <name val="Arial"/>
      <family val="2"/>
    </font>
    <font>
      <sz val="8"/>
      <name val="Bodoni MT"/>
      <family val="1"/>
    </font>
    <font>
      <sz val="8"/>
      <color indexed="8"/>
      <name val="Arial Narrow"/>
      <family val="2"/>
    </font>
    <font>
      <sz val="6"/>
      <color indexed="8"/>
      <name val="MS Sans Serif"/>
      <family val="0"/>
    </font>
    <font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sz val="10"/>
      <color indexed="8"/>
      <name val="MS Sans Serif"/>
      <family val="0"/>
    </font>
    <font>
      <i/>
      <sz val="8"/>
      <name val="Arial"/>
      <family val="2"/>
    </font>
    <font>
      <sz val="7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sz val="6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8"/>
      <name val="Calibri"/>
      <family val="2"/>
    </font>
    <font>
      <b/>
      <i/>
      <sz val="8"/>
      <color indexed="8"/>
      <name val="Calibri"/>
      <family val="2"/>
    </font>
    <font>
      <b/>
      <sz val="8"/>
      <name val="Calibri"/>
      <family val="2"/>
    </font>
    <font>
      <sz val="8"/>
      <color indexed="40"/>
      <name val="Calibri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8"/>
      <color rgb="FFFF0000"/>
      <name val="Arial"/>
      <family val="2"/>
    </font>
    <font>
      <b/>
      <sz val="9"/>
      <color theme="1"/>
      <name val="Calibri"/>
      <family val="2"/>
    </font>
    <font>
      <sz val="9"/>
      <color theme="1"/>
      <name val="Arial"/>
      <family val="2"/>
    </font>
    <font>
      <sz val="8"/>
      <color rgb="FF00B0F0"/>
      <name val="Calibri"/>
      <family val="2"/>
    </font>
    <font>
      <sz val="8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/>
    </border>
    <border>
      <left style="thin">
        <color indexed="8"/>
      </left>
      <right/>
      <top style="thin"/>
      <bottom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94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93" fillId="38" borderId="0" applyNumberFormat="0" applyBorder="0" applyAlignment="0" applyProtection="0"/>
    <xf numFmtId="0" fontId="93" fillId="39" borderId="0" applyNumberFormat="0" applyBorder="0" applyAlignment="0" applyProtection="0"/>
    <xf numFmtId="0" fontId="93" fillId="40" borderId="0" applyNumberFormat="0" applyBorder="0" applyAlignment="0" applyProtection="0"/>
    <xf numFmtId="0" fontId="93" fillId="41" borderId="0" applyNumberFormat="0" applyBorder="0" applyAlignment="0" applyProtection="0"/>
    <xf numFmtId="0" fontId="93" fillId="42" borderId="0" applyNumberFormat="0" applyBorder="0" applyAlignment="0" applyProtection="0"/>
    <xf numFmtId="0" fontId="93" fillId="43" borderId="0" applyNumberFormat="0" applyBorder="0" applyAlignment="0" applyProtection="0"/>
    <xf numFmtId="0" fontId="95" fillId="44" borderId="7" applyNumberFormat="0" applyAlignment="0" applyProtection="0"/>
    <xf numFmtId="0" fontId="96" fillId="44" borderId="8" applyNumberFormat="0" applyAlignment="0" applyProtection="0"/>
    <xf numFmtId="0" fontId="15" fillId="0" borderId="9" applyNumberFormat="0" applyFill="0" applyAlignment="0" applyProtection="0"/>
    <xf numFmtId="0" fontId="97" fillId="45" borderId="0" applyNumberFormat="0" applyBorder="0" applyAlignment="0" applyProtection="0"/>
    <xf numFmtId="0" fontId="98" fillId="0" borderId="0" applyNumberFormat="0" applyFill="0" applyBorder="0" applyAlignment="0" applyProtection="0"/>
    <xf numFmtId="0" fontId="99" fillId="0" borderId="10" applyNumberFormat="0" applyFill="0" applyAlignment="0" applyProtection="0"/>
    <xf numFmtId="0" fontId="100" fillId="0" borderId="11" applyNumberFormat="0" applyFill="0" applyAlignment="0" applyProtection="0"/>
    <xf numFmtId="0" fontId="101" fillId="0" borderId="12" applyNumberFormat="0" applyFill="0" applyAlignment="0" applyProtection="0"/>
    <xf numFmtId="0" fontId="101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02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103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04" fillId="47" borderId="16" applyNumberFormat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107" fillId="0" borderId="18" applyNumberFormat="0" applyFill="0" applyAlignment="0" applyProtection="0"/>
    <xf numFmtId="0" fontId="108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60" fillId="0" borderId="0" applyFill="0" applyBorder="0" applyAlignment="0" applyProtection="0"/>
  </cellStyleXfs>
  <cellXfs count="699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1" fontId="21" fillId="0" borderId="23" xfId="0" applyNumberFormat="1" applyFont="1" applyBorder="1" applyAlignment="1">
      <alignment horizontal="left" wrapText="1"/>
    </xf>
    <xf numFmtId="1" fontId="22" fillId="0" borderId="24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5" xfId="0" applyFont="1" applyBorder="1" applyAlignment="1" quotePrefix="1">
      <alignment horizontal="left" wrapText="1"/>
    </xf>
    <xf numFmtId="0" fontId="34" fillId="0" borderId="26" xfId="0" applyFont="1" applyBorder="1" applyAlignment="1" quotePrefix="1">
      <alignment horizontal="left" wrapText="1"/>
    </xf>
    <xf numFmtId="0" fontId="34" fillId="0" borderId="26" xfId="0" applyFont="1" applyBorder="1" applyAlignment="1" quotePrefix="1">
      <alignment horizontal="center" wrapText="1"/>
    </xf>
    <xf numFmtId="0" fontId="34" fillId="0" borderId="26" xfId="0" applyNumberFormat="1" applyFont="1" applyFill="1" applyBorder="1" applyAlignment="1" applyProtection="1" quotePrefix="1">
      <alignment horizontal="left"/>
      <protection/>
    </xf>
    <xf numFmtId="0" fontId="27" fillId="0" borderId="27" xfId="0" applyNumberFormat="1" applyFont="1" applyFill="1" applyBorder="1" applyAlignment="1" applyProtection="1">
      <alignment horizontal="center" wrapText="1"/>
      <protection/>
    </xf>
    <xf numFmtId="0" fontId="27" fillId="0" borderId="27" xfId="0" applyNumberFormat="1" applyFont="1" applyFill="1" applyBorder="1" applyAlignment="1" applyProtection="1">
      <alignment horizontal="center" vertical="center" wrapText="1"/>
      <protection/>
    </xf>
    <xf numFmtId="3" fontId="34" fillId="0" borderId="27" xfId="0" applyNumberFormat="1" applyFont="1" applyBorder="1" applyAlignment="1">
      <alignment horizontal="right"/>
    </xf>
    <xf numFmtId="3" fontId="34" fillId="0" borderId="27" xfId="0" applyNumberFormat="1" applyFont="1" applyFill="1" applyBorder="1" applyAlignment="1" applyProtection="1">
      <alignment horizontal="right" wrapText="1"/>
      <protection/>
    </xf>
    <xf numFmtId="3" fontId="34" fillId="0" borderId="25" xfId="0" applyNumberFormat="1" applyFont="1" applyBorder="1" applyAlignment="1">
      <alignment horizontal="right"/>
    </xf>
    <xf numFmtId="0" fontId="35" fillId="0" borderId="2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7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28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7" fillId="0" borderId="29" xfId="0" applyNumberFormat="1" applyFont="1" applyFill="1" applyBorder="1" applyAlignment="1" applyProtection="1">
      <alignment wrapText="1"/>
      <protection/>
    </xf>
    <xf numFmtId="0" fontId="40" fillId="0" borderId="30" xfId="0" applyNumberFormat="1" applyFont="1" applyFill="1" applyBorder="1" applyAlignment="1" applyProtection="1">
      <alignment wrapText="1"/>
      <protection/>
    </xf>
    <xf numFmtId="0" fontId="24" fillId="0" borderId="26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/>
      <protection/>
    </xf>
    <xf numFmtId="43" fontId="24" fillId="0" borderId="0" xfId="102" applyFont="1" applyFill="1" applyBorder="1" applyAlignment="1" applyProtection="1">
      <alignment/>
      <protection/>
    </xf>
    <xf numFmtId="3" fontId="41" fillId="0" borderId="31" xfId="0" applyNumberFormat="1" applyFont="1" applyBorder="1" applyAlignment="1">
      <alignment horizontal="center" vertical="center" wrapText="1"/>
    </xf>
    <xf numFmtId="3" fontId="41" fillId="0" borderId="32" xfId="0" applyNumberFormat="1" applyFont="1" applyBorder="1" applyAlignment="1">
      <alignment/>
    </xf>
    <xf numFmtId="3" fontId="41" fillId="0" borderId="32" xfId="0" applyNumberFormat="1" applyFont="1" applyBorder="1" applyAlignment="1">
      <alignment horizontal="center" wrapText="1"/>
    </xf>
    <xf numFmtId="3" fontId="41" fillId="0" borderId="33" xfId="0" applyNumberFormat="1" applyFont="1" applyBorder="1" applyAlignment="1">
      <alignment horizontal="center" vertical="center" wrapText="1"/>
    </xf>
    <xf numFmtId="43" fontId="41" fillId="0" borderId="34" xfId="102" applyFont="1" applyBorder="1" applyAlignment="1">
      <alignment/>
    </xf>
    <xf numFmtId="43" fontId="41" fillId="0" borderId="24" xfId="102" applyFont="1" applyBorder="1" applyAlignment="1">
      <alignment/>
    </xf>
    <xf numFmtId="43" fontId="42" fillId="0" borderId="24" xfId="102" applyFont="1" applyBorder="1" applyAlignment="1">
      <alignment/>
    </xf>
    <xf numFmtId="43" fontId="41" fillId="0" borderId="35" xfId="102" applyFont="1" applyBorder="1" applyAlignment="1">
      <alignment/>
    </xf>
    <xf numFmtId="43" fontId="27" fillId="0" borderId="27" xfId="102" applyFont="1" applyFill="1" applyBorder="1" applyAlignment="1" applyProtection="1">
      <alignment horizontal="right" wrapText="1"/>
      <protection/>
    </xf>
    <xf numFmtId="0" fontId="27" fillId="0" borderId="25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left" wrapText="1"/>
    </xf>
    <xf numFmtId="0" fontId="27" fillId="0" borderId="26" xfId="0" applyFont="1" applyBorder="1" applyAlignment="1" quotePrefix="1">
      <alignment horizontal="center" wrapText="1"/>
    </xf>
    <xf numFmtId="0" fontId="27" fillId="0" borderId="26" xfId="0" applyNumberFormat="1" applyFont="1" applyFill="1" applyBorder="1" applyAlignment="1" applyProtection="1" quotePrefix="1">
      <alignment horizontal="left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6" fillId="0" borderId="29" xfId="0" applyNumberFormat="1" applyFont="1" applyFill="1" applyBorder="1" applyAlignment="1" applyProtection="1">
      <alignment horizontal="center"/>
      <protection/>
    </xf>
    <xf numFmtId="0" fontId="23" fillId="0" borderId="35" xfId="0" applyNumberFormat="1" applyFont="1" applyFill="1" applyBorder="1" applyAlignment="1" applyProtection="1">
      <alignment/>
      <protection/>
    </xf>
    <xf numFmtId="0" fontId="23" fillId="0" borderId="25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0" fontId="27" fillId="0" borderId="26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09" fillId="0" borderId="36" xfId="0" applyFont="1" applyBorder="1" applyAlignment="1">
      <alignment/>
    </xf>
    <xf numFmtId="0" fontId="109" fillId="0" borderId="37" xfId="0" applyFont="1" applyBorder="1" applyAlignment="1">
      <alignment/>
    </xf>
    <xf numFmtId="0" fontId="109" fillId="0" borderId="38" xfId="0" applyFont="1" applyBorder="1" applyAlignment="1">
      <alignment/>
    </xf>
    <xf numFmtId="0" fontId="109" fillId="0" borderId="26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39" xfId="0" applyFont="1" applyBorder="1" applyAlignment="1">
      <alignment/>
    </xf>
    <xf numFmtId="0" fontId="44" fillId="0" borderId="26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/>
    </xf>
    <xf numFmtId="0" fontId="41" fillId="0" borderId="3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39" xfId="0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6" fillId="0" borderId="30" xfId="0" applyFont="1" applyBorder="1" applyAlignment="1">
      <alignment/>
    </xf>
    <xf numFmtId="43" fontId="46" fillId="0" borderId="30" xfId="102" applyFont="1" applyBorder="1" applyAlignment="1">
      <alignment horizontal="center"/>
    </xf>
    <xf numFmtId="43" fontId="46" fillId="0" borderId="30" xfId="102" applyFont="1" applyBorder="1" applyAlignment="1">
      <alignment/>
    </xf>
    <xf numFmtId="0" fontId="46" fillId="0" borderId="30" xfId="0" applyFont="1" applyBorder="1" applyAlignment="1">
      <alignment horizontal="center"/>
    </xf>
    <xf numFmtId="4" fontId="46" fillId="0" borderId="30" xfId="0" applyNumberFormat="1" applyFont="1" applyBorder="1" applyAlignment="1">
      <alignment/>
    </xf>
    <xf numFmtId="0" fontId="46" fillId="0" borderId="39" xfId="0" applyFont="1" applyBorder="1" applyAlignment="1">
      <alignment/>
    </xf>
    <xf numFmtId="4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40" xfId="0" applyFont="1" applyBorder="1" applyAlignment="1">
      <alignment/>
    </xf>
    <xf numFmtId="0" fontId="55" fillId="0" borderId="0" xfId="0" applyFont="1" applyAlignment="1">
      <alignment/>
    </xf>
    <xf numFmtId="0" fontId="50" fillId="0" borderId="30" xfId="0" applyFont="1" applyBorder="1" applyAlignment="1">
      <alignment/>
    </xf>
    <xf numFmtId="0" fontId="50" fillId="0" borderId="35" xfId="0" applyFont="1" applyBorder="1" applyAlignment="1">
      <alignment/>
    </xf>
    <xf numFmtId="43" fontId="50" fillId="0" borderId="0" xfId="102" applyFont="1" applyAlignment="1">
      <alignment/>
    </xf>
    <xf numFmtId="0" fontId="55" fillId="0" borderId="35" xfId="0" applyFont="1" applyBorder="1" applyAlignment="1">
      <alignment/>
    </xf>
    <xf numFmtId="0" fontId="55" fillId="0" borderId="30" xfId="0" applyFont="1" applyBorder="1" applyAlignment="1">
      <alignment/>
    </xf>
    <xf numFmtId="43" fontId="55" fillId="0" borderId="0" xfId="102" applyFont="1" applyAlignment="1">
      <alignment/>
    </xf>
    <xf numFmtId="0" fontId="50" fillId="0" borderId="41" xfId="0" applyFont="1" applyBorder="1" applyAlignment="1">
      <alignment/>
    </xf>
    <xf numFmtId="0" fontId="50" fillId="0" borderId="40" xfId="0" applyFont="1" applyBorder="1" applyAlignment="1">
      <alignment/>
    </xf>
    <xf numFmtId="0" fontId="50" fillId="0" borderId="42" xfId="0" applyFont="1" applyBorder="1" applyAlignment="1">
      <alignment/>
    </xf>
    <xf numFmtId="43" fontId="55" fillId="0" borderId="43" xfId="102" applyFont="1" applyBorder="1" applyAlignment="1">
      <alignment/>
    </xf>
    <xf numFmtId="0" fontId="50" fillId="0" borderId="44" xfId="0" applyFont="1" applyBorder="1" applyAlignment="1">
      <alignment/>
    </xf>
    <xf numFmtId="43" fontId="55" fillId="0" borderId="30" xfId="102" applyFont="1" applyBorder="1" applyAlignment="1">
      <alignment/>
    </xf>
    <xf numFmtId="0" fontId="50" fillId="0" borderId="39" xfId="0" applyFont="1" applyBorder="1" applyAlignment="1">
      <alignment/>
    </xf>
    <xf numFmtId="0" fontId="50" fillId="0" borderId="45" xfId="0" applyFont="1" applyBorder="1" applyAlignment="1">
      <alignment/>
    </xf>
    <xf numFmtId="0" fontId="55" fillId="0" borderId="45" xfId="0" applyFont="1" applyBorder="1" applyAlignment="1">
      <alignment/>
    </xf>
    <xf numFmtId="0" fontId="50" fillId="0" borderId="46" xfId="0" applyFont="1" applyBorder="1" applyAlignment="1">
      <alignment/>
    </xf>
    <xf numFmtId="0" fontId="50" fillId="0" borderId="47" xfId="0" applyFont="1" applyBorder="1" applyAlignment="1">
      <alignment/>
    </xf>
    <xf numFmtId="43" fontId="50" fillId="0" borderId="47" xfId="102" applyFont="1" applyBorder="1" applyAlignment="1">
      <alignment/>
    </xf>
    <xf numFmtId="43" fontId="50" fillId="0" borderId="48" xfId="102" applyFont="1" applyBorder="1" applyAlignment="1">
      <alignment/>
    </xf>
    <xf numFmtId="0" fontId="50" fillId="0" borderId="0" xfId="0" applyFont="1" applyAlignment="1">
      <alignment horizontal="center"/>
    </xf>
    <xf numFmtId="43" fontId="25" fillId="0" borderId="0" xfId="0" applyNumberFormat="1" applyFon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/>
      <protection/>
    </xf>
    <xf numFmtId="43" fontId="0" fillId="0" borderId="0" xfId="102" applyFont="1" applyFill="1" applyBorder="1" applyAlignment="1" applyProtection="1">
      <alignment/>
      <protection/>
    </xf>
    <xf numFmtId="0" fontId="50" fillId="0" borderId="0" xfId="0" applyFont="1" applyBorder="1" applyAlignment="1">
      <alignment/>
    </xf>
    <xf numFmtId="0" fontId="0" fillId="0" borderId="45" xfId="0" applyNumberFormat="1" applyFill="1" applyBorder="1" applyAlignment="1" applyProtection="1">
      <alignment/>
      <protection/>
    </xf>
    <xf numFmtId="43" fontId="50" fillId="0" borderId="49" xfId="102" applyFont="1" applyBorder="1" applyAlignment="1">
      <alignment/>
    </xf>
    <xf numFmtId="0" fontId="0" fillId="0" borderId="50" xfId="0" applyNumberFormat="1" applyFill="1" applyBorder="1" applyAlignment="1" applyProtection="1">
      <alignment/>
      <protection/>
    </xf>
    <xf numFmtId="0" fontId="50" fillId="0" borderId="51" xfId="0" applyFont="1" applyBorder="1" applyAlignment="1">
      <alignment/>
    </xf>
    <xf numFmtId="0" fontId="0" fillId="0" borderId="30" xfId="0" applyNumberForma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43" fontId="41" fillId="0" borderId="0" xfId="102" applyFont="1" applyAlignment="1">
      <alignment/>
    </xf>
    <xf numFmtId="43" fontId="50" fillId="0" borderId="0" xfId="102" applyFont="1" applyBorder="1" applyAlignment="1">
      <alignment/>
    </xf>
    <xf numFmtId="0" fontId="42" fillId="0" borderId="0" xfId="0" applyFont="1" applyAlignment="1">
      <alignment horizontal="center"/>
    </xf>
    <xf numFmtId="43" fontId="50" fillId="0" borderId="39" xfId="102" applyFont="1" applyBorder="1" applyAlignment="1">
      <alignment/>
    </xf>
    <xf numFmtId="43" fontId="55" fillId="0" borderId="35" xfId="102" applyFont="1" applyBorder="1" applyAlignment="1">
      <alignment/>
    </xf>
    <xf numFmtId="43" fontId="50" fillId="0" borderId="35" xfId="102" applyFont="1" applyBorder="1" applyAlignment="1">
      <alignment/>
    </xf>
    <xf numFmtId="0" fontId="0" fillId="0" borderId="35" xfId="0" applyNumberFormat="1" applyFill="1" applyBorder="1" applyAlignment="1" applyProtection="1">
      <alignment/>
      <protection/>
    </xf>
    <xf numFmtId="0" fontId="55" fillId="0" borderId="0" xfId="0" applyFont="1" applyBorder="1" applyAlignment="1">
      <alignment/>
    </xf>
    <xf numFmtId="0" fontId="0" fillId="0" borderId="52" xfId="0" applyNumberFormat="1" applyFill="1" applyBorder="1" applyAlignment="1" applyProtection="1">
      <alignment/>
      <protection/>
    </xf>
    <xf numFmtId="43" fontId="50" fillId="50" borderId="35" xfId="102" applyFont="1" applyFill="1" applyBorder="1" applyAlignment="1">
      <alignment/>
    </xf>
    <xf numFmtId="43" fontId="50" fillId="0" borderId="53" xfId="102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5" xfId="0" applyFont="1" applyBorder="1" applyAlignment="1">
      <alignment/>
    </xf>
    <xf numFmtId="180" fontId="56" fillId="0" borderId="0" xfId="104" applyFont="1" applyFill="1" applyBorder="1" applyAlignment="1" applyProtection="1">
      <alignment/>
      <protection/>
    </xf>
    <xf numFmtId="180" fontId="58" fillId="0" borderId="0" xfId="104" applyFont="1" applyFill="1" applyBorder="1" applyAlignment="1" applyProtection="1">
      <alignment/>
      <protection/>
    </xf>
    <xf numFmtId="0" fontId="0" fillId="0" borderId="30" xfId="0" applyBorder="1" applyAlignment="1">
      <alignment/>
    </xf>
    <xf numFmtId="0" fontId="56" fillId="0" borderId="40" xfId="0" applyFont="1" applyBorder="1" applyAlignment="1">
      <alignment/>
    </xf>
    <xf numFmtId="185" fontId="56" fillId="0" borderId="0" xfId="0" applyNumberFormat="1" applyFont="1" applyAlignment="1">
      <alignment horizontal="center"/>
    </xf>
    <xf numFmtId="0" fontId="56" fillId="0" borderId="54" xfId="0" applyFont="1" applyBorder="1" applyAlignment="1">
      <alignment/>
    </xf>
    <xf numFmtId="0" fontId="58" fillId="0" borderId="36" xfId="0" applyFont="1" applyBorder="1" applyAlignment="1">
      <alignment/>
    </xf>
    <xf numFmtId="0" fontId="56" fillId="0" borderId="55" xfId="0" applyFont="1" applyBorder="1" applyAlignment="1">
      <alignment/>
    </xf>
    <xf numFmtId="0" fontId="56" fillId="0" borderId="56" xfId="0" applyFont="1" applyBorder="1" applyAlignment="1">
      <alignment/>
    </xf>
    <xf numFmtId="0" fontId="56" fillId="0" borderId="37" xfId="0" applyFont="1" applyBorder="1" applyAlignment="1">
      <alignment/>
    </xf>
    <xf numFmtId="0" fontId="58" fillId="0" borderId="38" xfId="0" applyFont="1" applyBorder="1" applyAlignment="1">
      <alignment/>
    </xf>
    <xf numFmtId="0" fontId="56" fillId="0" borderId="57" xfId="0" applyFont="1" applyBorder="1" applyAlignment="1">
      <alignment/>
    </xf>
    <xf numFmtId="0" fontId="56" fillId="0" borderId="42" xfId="0" applyFont="1" applyBorder="1" applyAlignment="1">
      <alignment/>
    </xf>
    <xf numFmtId="0" fontId="56" fillId="0" borderId="58" xfId="0" applyFont="1" applyBorder="1" applyAlignment="1">
      <alignment/>
    </xf>
    <xf numFmtId="0" fontId="56" fillId="0" borderId="59" xfId="0" applyFont="1" applyBorder="1" applyAlignment="1">
      <alignment/>
    </xf>
    <xf numFmtId="0" fontId="58" fillId="0" borderId="60" xfId="0" applyFont="1" applyBorder="1" applyAlignment="1">
      <alignment/>
    </xf>
    <xf numFmtId="0" fontId="58" fillId="0" borderId="61" xfId="0" applyFont="1" applyBorder="1" applyAlignment="1">
      <alignment/>
    </xf>
    <xf numFmtId="0" fontId="58" fillId="0" borderId="62" xfId="0" applyFont="1" applyBorder="1" applyAlignment="1">
      <alignment/>
    </xf>
    <xf numFmtId="0" fontId="58" fillId="0" borderId="40" xfId="0" applyFont="1" applyBorder="1" applyAlignment="1">
      <alignment/>
    </xf>
    <xf numFmtId="0" fontId="0" fillId="0" borderId="63" xfId="0" applyBorder="1" applyAlignment="1">
      <alignment/>
    </xf>
    <xf numFmtId="0" fontId="0" fillId="0" borderId="50" xfId="0" applyBorder="1" applyAlignment="1">
      <alignment/>
    </xf>
    <xf numFmtId="0" fontId="111" fillId="0" borderId="0" xfId="0" applyFont="1" applyAlignment="1">
      <alignment/>
    </xf>
    <xf numFmtId="0" fontId="107" fillId="0" borderId="0" xfId="0" applyFont="1" applyAlignment="1">
      <alignment/>
    </xf>
    <xf numFmtId="180" fontId="41" fillId="0" borderId="0" xfId="104" applyFont="1" applyFill="1" applyBorder="1" applyAlignment="1" applyProtection="1">
      <alignment/>
      <protection/>
    </xf>
    <xf numFmtId="0" fontId="58" fillId="0" borderId="37" xfId="0" applyFont="1" applyBorder="1" applyAlignment="1">
      <alignment/>
    </xf>
    <xf numFmtId="0" fontId="0" fillId="0" borderId="39" xfId="0" applyBorder="1" applyAlignment="1">
      <alignment/>
    </xf>
    <xf numFmtId="0" fontId="0" fillId="0" borderId="26" xfId="0" applyBorder="1" applyAlignment="1">
      <alignment/>
    </xf>
    <xf numFmtId="180" fontId="41" fillId="0" borderId="35" xfId="104" applyFont="1" applyFill="1" applyBorder="1" applyAlignment="1" applyProtection="1">
      <alignment/>
      <protection/>
    </xf>
    <xf numFmtId="43" fontId="41" fillId="0" borderId="35" xfId="102" applyFont="1" applyFill="1" applyBorder="1" applyAlignment="1" applyProtection="1">
      <alignment/>
      <protection/>
    </xf>
    <xf numFmtId="43" fontId="109" fillId="0" borderId="35" xfId="102" applyFont="1" applyBorder="1" applyAlignment="1">
      <alignment/>
    </xf>
    <xf numFmtId="43" fontId="41" fillId="0" borderId="53" xfId="102" applyFont="1" applyFill="1" applyBorder="1" applyAlignment="1" applyProtection="1">
      <alignment/>
      <protection/>
    </xf>
    <xf numFmtId="180" fontId="41" fillId="0" borderId="53" xfId="104" applyFont="1" applyFill="1" applyBorder="1" applyAlignment="1" applyProtection="1">
      <alignment/>
      <protection/>
    </xf>
    <xf numFmtId="0" fontId="56" fillId="0" borderId="26" xfId="0" applyFont="1" applyBorder="1" applyAlignment="1">
      <alignment/>
    </xf>
    <xf numFmtId="0" fontId="56" fillId="0" borderId="64" xfId="0" applyFont="1" applyBorder="1" applyAlignment="1">
      <alignment/>
    </xf>
    <xf numFmtId="0" fontId="0" fillId="0" borderId="45" xfId="0" applyBorder="1" applyAlignment="1">
      <alignment/>
    </xf>
    <xf numFmtId="0" fontId="57" fillId="0" borderId="30" xfId="0" applyFont="1" applyBorder="1" applyAlignment="1">
      <alignment/>
    </xf>
    <xf numFmtId="0" fontId="41" fillId="0" borderId="45" xfId="0" applyFont="1" applyBorder="1" applyAlignment="1">
      <alignment/>
    </xf>
    <xf numFmtId="0" fontId="61" fillId="0" borderId="30" xfId="0" applyFont="1" applyBorder="1" applyAlignment="1">
      <alignment/>
    </xf>
    <xf numFmtId="0" fontId="109" fillId="0" borderId="45" xfId="0" applyFont="1" applyBorder="1" applyAlignment="1">
      <alignment/>
    </xf>
    <xf numFmtId="0" fontId="58" fillId="0" borderId="30" xfId="0" applyFont="1" applyBorder="1" applyAlignment="1">
      <alignment/>
    </xf>
    <xf numFmtId="0" fontId="43" fillId="0" borderId="45" xfId="0" applyFont="1" applyBorder="1" applyAlignment="1">
      <alignment/>
    </xf>
    <xf numFmtId="0" fontId="56" fillId="0" borderId="30" xfId="0" applyFont="1" applyBorder="1" applyAlignment="1">
      <alignment/>
    </xf>
    <xf numFmtId="0" fontId="41" fillId="0" borderId="29" xfId="0" applyFont="1" applyBorder="1" applyAlignment="1">
      <alignment/>
    </xf>
    <xf numFmtId="0" fontId="41" fillId="0" borderId="49" xfId="0" applyFont="1" applyBorder="1" applyAlignment="1">
      <alignment/>
    </xf>
    <xf numFmtId="3" fontId="22" fillId="0" borderId="65" xfId="0" applyNumberFormat="1" applyFont="1" applyBorder="1" applyAlignment="1">
      <alignment/>
    </xf>
    <xf numFmtId="3" fontId="22" fillId="0" borderId="66" xfId="0" applyNumberFormat="1" applyFont="1" applyBorder="1" applyAlignment="1">
      <alignment/>
    </xf>
    <xf numFmtId="4" fontId="22" fillId="0" borderId="34" xfId="0" applyNumberFormat="1" applyFont="1" applyBorder="1" applyAlignment="1">
      <alignment/>
    </xf>
    <xf numFmtId="0" fontId="48" fillId="0" borderId="0" xfId="0" applyNumberFormat="1" applyFont="1" applyFill="1" applyBorder="1" applyAlignment="1" applyProtection="1">
      <alignment horizontal="center" wrapText="1"/>
      <protection/>
    </xf>
    <xf numFmtId="43" fontId="42" fillId="0" borderId="0" xfId="102" applyFont="1" applyBorder="1" applyAlignment="1">
      <alignment/>
    </xf>
    <xf numFmtId="43" fontId="41" fillId="0" borderId="0" xfId="0" applyNumberFormat="1" applyFont="1" applyAlignment="1">
      <alignment/>
    </xf>
    <xf numFmtId="0" fontId="46" fillId="0" borderId="0" xfId="0" applyFont="1" applyBorder="1" applyAlignment="1">
      <alignment/>
    </xf>
    <xf numFmtId="43" fontId="42" fillId="0" borderId="0" xfId="102" applyFont="1" applyFill="1" applyBorder="1" applyAlignment="1" applyProtection="1">
      <alignment/>
      <protection/>
    </xf>
    <xf numFmtId="0" fontId="51" fillId="0" borderId="0" xfId="0" applyFont="1" applyBorder="1" applyAlignment="1">
      <alignment/>
    </xf>
    <xf numFmtId="43" fontId="42" fillId="0" borderId="0" xfId="102" applyFont="1" applyFill="1" applyBorder="1" applyAlignment="1" applyProtection="1">
      <alignment horizontal="center"/>
      <protection/>
    </xf>
    <xf numFmtId="0" fontId="42" fillId="0" borderId="0" xfId="0" applyFont="1" applyBorder="1" applyAlignment="1">
      <alignment/>
    </xf>
    <xf numFmtId="43" fontId="42" fillId="0" borderId="0" xfId="102" applyFont="1" applyFill="1" applyBorder="1" applyAlignment="1" applyProtection="1">
      <alignment horizontal="left"/>
      <protection/>
    </xf>
    <xf numFmtId="0" fontId="42" fillId="0" borderId="0" xfId="0" applyFont="1" applyBorder="1" applyAlignment="1">
      <alignment horizontal="center"/>
    </xf>
    <xf numFmtId="0" fontId="42" fillId="0" borderId="26" xfId="0" applyFont="1" applyBorder="1" applyAlignment="1">
      <alignment/>
    </xf>
    <xf numFmtId="43" fontId="42" fillId="0" borderId="26" xfId="102" applyFont="1" applyFill="1" applyBorder="1" applyAlignment="1" applyProtection="1">
      <alignment/>
      <protection/>
    </xf>
    <xf numFmtId="0" fontId="45" fillId="0" borderId="0" xfId="0" applyFont="1" applyAlignment="1">
      <alignment/>
    </xf>
    <xf numFmtId="43" fontId="55" fillId="0" borderId="0" xfId="102" applyFont="1" applyBorder="1" applyAlignment="1">
      <alignment/>
    </xf>
    <xf numFmtId="0" fontId="55" fillId="0" borderId="25" xfId="0" applyFont="1" applyBorder="1" applyAlignment="1">
      <alignment/>
    </xf>
    <xf numFmtId="0" fontId="50" fillId="0" borderId="67" xfId="0" applyFont="1" applyBorder="1" applyAlignment="1">
      <alignment/>
    </xf>
    <xf numFmtId="0" fontId="50" fillId="0" borderId="68" xfId="0" applyFont="1" applyBorder="1" applyAlignment="1">
      <alignment/>
    </xf>
    <xf numFmtId="0" fontId="50" fillId="0" borderId="26" xfId="0" applyFont="1" applyBorder="1" applyAlignment="1">
      <alignment/>
    </xf>
    <xf numFmtId="0" fontId="50" fillId="0" borderId="29" xfId="0" applyFont="1" applyBorder="1" applyAlignment="1">
      <alignment/>
    </xf>
    <xf numFmtId="0" fontId="0" fillId="0" borderId="38" xfId="0" applyNumberFormat="1" applyFill="1" applyBorder="1" applyAlignment="1" applyProtection="1">
      <alignment/>
      <protection/>
    </xf>
    <xf numFmtId="0" fontId="55" fillId="0" borderId="69" xfId="0" applyFont="1" applyBorder="1" applyAlignment="1">
      <alignment/>
    </xf>
    <xf numFmtId="183" fontId="62" fillId="0" borderId="0" xfId="89" applyNumberFormat="1" applyFont="1" applyAlignment="1">
      <alignment/>
    </xf>
    <xf numFmtId="0" fontId="0" fillId="0" borderId="25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64" xfId="0" applyNumberFormat="1" applyFill="1" applyBorder="1" applyAlignment="1" applyProtection="1">
      <alignment/>
      <protection/>
    </xf>
    <xf numFmtId="43" fontId="55" fillId="0" borderId="41" xfId="102" applyFont="1" applyBorder="1" applyAlignment="1">
      <alignment/>
    </xf>
    <xf numFmtId="0" fontId="46" fillId="0" borderId="35" xfId="0" applyFont="1" applyBorder="1" applyAlignment="1">
      <alignment/>
    </xf>
    <xf numFmtId="0" fontId="46" fillId="0" borderId="0" xfId="0" applyFont="1" applyBorder="1" applyAlignment="1">
      <alignment horizontal="right"/>
    </xf>
    <xf numFmtId="2" fontId="46" fillId="0" borderId="0" xfId="0" applyNumberFormat="1" applyFont="1" applyBorder="1" applyAlignment="1">
      <alignment horizontal="center"/>
    </xf>
    <xf numFmtId="4" fontId="46" fillId="0" borderId="35" xfId="0" applyNumberFormat="1" applyFont="1" applyBorder="1" applyAlignment="1">
      <alignment/>
    </xf>
    <xf numFmtId="4" fontId="46" fillId="0" borderId="35" xfId="102" applyNumberFormat="1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29" xfId="0" applyFont="1" applyBorder="1" applyAlignment="1">
      <alignment horizontal="center"/>
    </xf>
    <xf numFmtId="0" fontId="49" fillId="0" borderId="0" xfId="0" applyFont="1" applyBorder="1" applyAlignment="1">
      <alignment/>
    </xf>
    <xf numFmtId="43" fontId="112" fillId="0" borderId="0" xfId="102" applyFont="1" applyFill="1" applyBorder="1" applyAlignment="1" applyProtection="1">
      <alignment/>
      <protection/>
    </xf>
    <xf numFmtId="43" fontId="42" fillId="0" borderId="0" xfId="102" applyFont="1" applyFill="1" applyBorder="1" applyAlignment="1" applyProtection="1">
      <alignment wrapText="1"/>
      <protection/>
    </xf>
    <xf numFmtId="0" fontId="42" fillId="0" borderId="0" xfId="0" applyFont="1" applyBorder="1" applyAlignment="1">
      <alignment horizontal="right"/>
    </xf>
    <xf numFmtId="0" fontId="45" fillId="0" borderId="35" xfId="0" applyNumberFormat="1" applyFont="1" applyFill="1" applyBorder="1" applyAlignment="1" applyProtection="1">
      <alignment/>
      <protection/>
    </xf>
    <xf numFmtId="43" fontId="50" fillId="0" borderId="0" xfId="102" applyFont="1" applyBorder="1" applyAlignment="1">
      <alignment horizontal="center"/>
    </xf>
    <xf numFmtId="43" fontId="45" fillId="0" borderId="0" xfId="0" applyNumberFormat="1" applyFont="1" applyFill="1" applyBorder="1" applyAlignment="1" applyProtection="1">
      <alignment/>
      <protection/>
    </xf>
    <xf numFmtId="43" fontId="27" fillId="0" borderId="0" xfId="0" applyNumberFormat="1" applyFont="1" applyFill="1" applyBorder="1" applyAlignment="1" applyProtection="1">
      <alignment/>
      <protection/>
    </xf>
    <xf numFmtId="43" fontId="25" fillId="0" borderId="0" xfId="102" applyFont="1" applyFill="1" applyBorder="1" applyAlignment="1" applyProtection="1">
      <alignment/>
      <protection/>
    </xf>
    <xf numFmtId="0" fontId="22" fillId="0" borderId="24" xfId="0" applyFont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/>
      <protection/>
    </xf>
    <xf numFmtId="43" fontId="81" fillId="0" borderId="0" xfId="102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186" fontId="56" fillId="0" borderId="0" xfId="0" applyNumberFormat="1" applyFont="1" applyAlignment="1">
      <alignment/>
    </xf>
    <xf numFmtId="0" fontId="56" fillId="0" borderId="0" xfId="0" applyFont="1" applyBorder="1" applyAlignment="1">
      <alignment/>
    </xf>
    <xf numFmtId="180" fontId="41" fillId="0" borderId="39" xfId="104" applyFont="1" applyFill="1" applyBorder="1" applyAlignment="1" applyProtection="1">
      <alignment/>
      <protection/>
    </xf>
    <xf numFmtId="0" fontId="43" fillId="0" borderId="70" xfId="0" applyFont="1" applyBorder="1" applyAlignment="1">
      <alignment/>
    </xf>
    <xf numFmtId="2" fontId="43" fillId="0" borderId="70" xfId="0" applyNumberFormat="1" applyFont="1" applyBorder="1" applyAlignment="1">
      <alignment/>
    </xf>
    <xf numFmtId="0" fontId="43" fillId="0" borderId="51" xfId="0" applyFont="1" applyBorder="1" applyAlignment="1">
      <alignment/>
    </xf>
    <xf numFmtId="2" fontId="43" fillId="0" borderId="51" xfId="0" applyNumberFormat="1" applyFont="1" applyBorder="1" applyAlignment="1">
      <alignment/>
    </xf>
    <xf numFmtId="180" fontId="43" fillId="0" borderId="0" xfId="104" applyFont="1" applyFill="1" applyBorder="1" applyAlignment="1" applyProtection="1">
      <alignment/>
      <protection/>
    </xf>
    <xf numFmtId="180" fontId="43" fillId="0" borderId="43" xfId="104" applyFont="1" applyFill="1" applyBorder="1" applyAlignment="1" applyProtection="1">
      <alignment/>
      <protection/>
    </xf>
    <xf numFmtId="0" fontId="44" fillId="0" borderId="30" xfId="0" applyFont="1" applyBorder="1" applyAlignment="1">
      <alignment/>
    </xf>
    <xf numFmtId="0" fontId="44" fillId="0" borderId="0" xfId="0" applyFont="1" applyBorder="1" applyAlignment="1">
      <alignment/>
    </xf>
    <xf numFmtId="180" fontId="43" fillId="0" borderId="36" xfId="104" applyFont="1" applyFill="1" applyBorder="1" applyAlignment="1" applyProtection="1">
      <alignment/>
      <protection/>
    </xf>
    <xf numFmtId="180" fontId="43" fillId="0" borderId="35" xfId="104" applyFont="1" applyFill="1" applyBorder="1" applyAlignment="1" applyProtection="1">
      <alignment/>
      <protection/>
    </xf>
    <xf numFmtId="180" fontId="41" fillId="50" borderId="0" xfId="104" applyFont="1" applyFill="1" applyBorder="1" applyAlignment="1" applyProtection="1">
      <alignment/>
      <protection/>
    </xf>
    <xf numFmtId="185" fontId="41" fillId="0" borderId="38" xfId="0" applyNumberFormat="1" applyFont="1" applyBorder="1" applyAlignment="1">
      <alignment horizontal="center" vertical="center"/>
    </xf>
    <xf numFmtId="185" fontId="43" fillId="0" borderId="30" xfId="0" applyNumberFormat="1" applyFont="1" applyBorder="1" applyAlignment="1">
      <alignment horizontal="center" vertical="center"/>
    </xf>
    <xf numFmtId="185" fontId="41" fillId="0" borderId="30" xfId="0" applyNumberFormat="1" applyFont="1" applyBorder="1" applyAlignment="1">
      <alignment horizontal="center" vertical="center"/>
    </xf>
    <xf numFmtId="185" fontId="41" fillId="0" borderId="30" xfId="104" applyNumberFormat="1" applyFont="1" applyFill="1" applyBorder="1" applyAlignment="1" applyProtection="1">
      <alignment horizontal="center" vertical="center"/>
      <protection/>
    </xf>
    <xf numFmtId="185" fontId="43" fillId="0" borderId="30" xfId="104" applyNumberFormat="1" applyFont="1" applyFill="1" applyBorder="1" applyAlignment="1" applyProtection="1">
      <alignment horizontal="center" vertical="center"/>
      <protection/>
    </xf>
    <xf numFmtId="180" fontId="43" fillId="0" borderId="64" xfId="104" applyFont="1" applyFill="1" applyBorder="1" applyAlignment="1" applyProtection="1">
      <alignment horizontal="center" vertical="top"/>
      <protection/>
    </xf>
    <xf numFmtId="0" fontId="58" fillId="0" borderId="0" xfId="0" applyFont="1" applyBorder="1" applyAlignment="1">
      <alignment/>
    </xf>
    <xf numFmtId="0" fontId="58" fillId="0" borderId="25" xfId="0" applyFont="1" applyBorder="1" applyAlignment="1">
      <alignment/>
    </xf>
    <xf numFmtId="165" fontId="110" fillId="0" borderId="35" xfId="0" applyNumberFormat="1" applyFont="1" applyBorder="1" applyAlignment="1">
      <alignment/>
    </xf>
    <xf numFmtId="180" fontId="60" fillId="0" borderId="0" xfId="104" applyFill="1" applyBorder="1" applyAlignment="1" applyProtection="1">
      <alignment horizontal="center"/>
      <protection/>
    </xf>
    <xf numFmtId="180" fontId="41" fillId="50" borderId="35" xfId="104" applyFont="1" applyFill="1" applyBorder="1" applyAlignment="1" applyProtection="1">
      <alignment/>
      <protection/>
    </xf>
    <xf numFmtId="180" fontId="41" fillId="50" borderId="53" xfId="104" applyFont="1" applyFill="1" applyBorder="1" applyAlignment="1" applyProtection="1">
      <alignment/>
      <protection/>
    </xf>
    <xf numFmtId="165" fontId="43" fillId="0" borderId="26" xfId="0" applyNumberFormat="1" applyFont="1" applyBorder="1" applyAlignment="1">
      <alignment/>
    </xf>
    <xf numFmtId="0" fontId="44" fillId="0" borderId="36" xfId="0" applyFont="1" applyBorder="1" applyAlignment="1">
      <alignment/>
    </xf>
    <xf numFmtId="43" fontId="43" fillId="0" borderId="35" xfId="102" applyFont="1" applyBorder="1" applyAlignment="1">
      <alignment/>
    </xf>
    <xf numFmtId="43" fontId="113" fillId="0" borderId="35" xfId="102" applyFont="1" applyBorder="1" applyAlignment="1">
      <alignment/>
    </xf>
    <xf numFmtId="43" fontId="44" fillId="0" borderId="35" xfId="102" applyFont="1" applyBorder="1" applyAlignment="1">
      <alignment/>
    </xf>
    <xf numFmtId="43" fontId="43" fillId="0" borderId="0" xfId="102" applyFont="1" applyBorder="1" applyAlignment="1">
      <alignment/>
    </xf>
    <xf numFmtId="43" fontId="41" fillId="0" borderId="0" xfId="102" applyFont="1" applyBorder="1" applyAlignment="1">
      <alignment/>
    </xf>
    <xf numFmtId="43" fontId="41" fillId="0" borderId="39" xfId="102" applyFont="1" applyBorder="1" applyAlignment="1">
      <alignment/>
    </xf>
    <xf numFmtId="180" fontId="43" fillId="0" borderId="37" xfId="104" applyFont="1" applyFill="1" applyBorder="1" applyAlignment="1" applyProtection="1">
      <alignment/>
      <protection/>
    </xf>
    <xf numFmtId="0" fontId="43" fillId="0" borderId="38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180" fontId="58" fillId="0" borderId="0" xfId="104" applyFont="1" applyFill="1" applyBorder="1" applyAlignment="1" applyProtection="1">
      <alignment horizontal="left"/>
      <protection/>
    </xf>
    <xf numFmtId="165" fontId="110" fillId="0" borderId="0" xfId="0" applyNumberFormat="1" applyFont="1" applyBorder="1" applyAlignment="1">
      <alignment/>
    </xf>
    <xf numFmtId="180" fontId="41" fillId="0" borderId="0" xfId="104" applyFont="1" applyFill="1" applyBorder="1" applyAlignment="1" applyProtection="1">
      <alignment horizontal="center"/>
      <protection/>
    </xf>
    <xf numFmtId="43" fontId="43" fillId="0" borderId="0" xfId="102" applyFont="1" applyFill="1" applyBorder="1" applyAlignment="1" applyProtection="1">
      <alignment/>
      <protection/>
    </xf>
    <xf numFmtId="43" fontId="41" fillId="0" borderId="0" xfId="102" applyFont="1" applyFill="1" applyBorder="1" applyAlignment="1" applyProtection="1">
      <alignment/>
      <protection/>
    </xf>
    <xf numFmtId="43" fontId="109" fillId="0" borderId="0" xfId="102" applyFont="1" applyBorder="1" applyAlignment="1">
      <alignment/>
    </xf>
    <xf numFmtId="43" fontId="41" fillId="0" borderId="0" xfId="102" applyFont="1" applyBorder="1" applyAlignment="1">
      <alignment horizontal="center"/>
    </xf>
    <xf numFmtId="43" fontId="113" fillId="0" borderId="0" xfId="102" applyFont="1" applyBorder="1" applyAlignment="1">
      <alignment/>
    </xf>
    <xf numFmtId="43" fontId="44" fillId="0" borderId="0" xfId="102" applyFont="1" applyBorder="1" applyAlignment="1">
      <alignment/>
    </xf>
    <xf numFmtId="180" fontId="58" fillId="0" borderId="39" xfId="104" applyFont="1" applyFill="1" applyBorder="1" applyAlignment="1" applyProtection="1">
      <alignment horizontal="left"/>
      <protection/>
    </xf>
    <xf numFmtId="0" fontId="58" fillId="0" borderId="39" xfId="0" applyFont="1" applyBorder="1" applyAlignment="1">
      <alignment/>
    </xf>
    <xf numFmtId="0" fontId="56" fillId="0" borderId="39" xfId="0" applyFont="1" applyBorder="1" applyAlignment="1">
      <alignment/>
    </xf>
    <xf numFmtId="43" fontId="23" fillId="0" borderId="0" xfId="102" applyFont="1" applyFill="1" applyBorder="1" applyAlignment="1" applyProtection="1">
      <alignment horizontal="center"/>
      <protection/>
    </xf>
    <xf numFmtId="180" fontId="41" fillId="0" borderId="39" xfId="104" applyFont="1" applyFill="1" applyBorder="1" applyAlignment="1" applyProtection="1">
      <alignment horizontal="center"/>
      <protection/>
    </xf>
    <xf numFmtId="180" fontId="43" fillId="0" borderId="29" xfId="104" applyFont="1" applyFill="1" applyBorder="1" applyAlignment="1" applyProtection="1">
      <alignment/>
      <protection/>
    </xf>
    <xf numFmtId="185" fontId="25" fillId="0" borderId="0" xfId="0" applyNumberFormat="1" applyFont="1" applyFill="1" applyBorder="1" applyAlignment="1" applyProtection="1">
      <alignment/>
      <protection/>
    </xf>
    <xf numFmtId="165" fontId="26" fillId="0" borderId="0" xfId="0" applyNumberFormat="1" applyFont="1" applyFill="1" applyBorder="1" applyAlignment="1" applyProtection="1">
      <alignment horizontal="right"/>
      <protection/>
    </xf>
    <xf numFmtId="165" fontId="24" fillId="0" borderId="35" xfId="0" applyNumberFormat="1" applyFont="1" applyFill="1" applyBorder="1" applyAlignment="1" applyProtection="1">
      <alignment/>
      <protection/>
    </xf>
    <xf numFmtId="165" fontId="23" fillId="0" borderId="35" xfId="0" applyNumberFormat="1" applyFont="1" applyFill="1" applyBorder="1" applyAlignment="1" applyProtection="1">
      <alignment/>
      <protection/>
    </xf>
    <xf numFmtId="43" fontId="43" fillId="0" borderId="35" xfId="102" applyFont="1" applyFill="1" applyBorder="1" applyAlignment="1" applyProtection="1">
      <alignment/>
      <protection/>
    </xf>
    <xf numFmtId="0" fontId="44" fillId="0" borderId="54" xfId="0" applyFont="1" applyBorder="1" applyAlignment="1">
      <alignment/>
    </xf>
    <xf numFmtId="43" fontId="43" fillId="0" borderId="37" xfId="102" applyFont="1" applyFill="1" applyBorder="1" applyAlignment="1" applyProtection="1">
      <alignment/>
      <protection/>
    </xf>
    <xf numFmtId="43" fontId="41" fillId="0" borderId="39" xfId="102" applyFont="1" applyFill="1" applyBorder="1" applyAlignment="1" applyProtection="1">
      <alignment/>
      <protection/>
    </xf>
    <xf numFmtId="0" fontId="44" fillId="0" borderId="37" xfId="0" applyFont="1" applyBorder="1" applyAlignment="1">
      <alignment/>
    </xf>
    <xf numFmtId="43" fontId="109" fillId="0" borderId="39" xfId="102" applyFont="1" applyBorder="1" applyAlignment="1">
      <alignment/>
    </xf>
    <xf numFmtId="180" fontId="43" fillId="0" borderId="26" xfId="104" applyFont="1" applyFill="1" applyBorder="1" applyAlignment="1" applyProtection="1">
      <alignment horizontal="left"/>
      <protection/>
    </xf>
    <xf numFmtId="180" fontId="43" fillId="0" borderId="47" xfId="104" applyFont="1" applyFill="1" applyBorder="1" applyAlignment="1" applyProtection="1">
      <alignment/>
      <protection/>
    </xf>
    <xf numFmtId="0" fontId="0" fillId="0" borderId="25" xfId="0" applyBorder="1" applyAlignment="1">
      <alignment/>
    </xf>
    <xf numFmtId="0" fontId="59" fillId="0" borderId="30" xfId="0" applyFont="1" applyBorder="1" applyAlignment="1">
      <alignment/>
    </xf>
    <xf numFmtId="0" fontId="111" fillId="0" borderId="30" xfId="0" applyFont="1" applyBorder="1" applyAlignment="1">
      <alignment/>
    </xf>
    <xf numFmtId="0" fontId="56" fillId="0" borderId="29" xfId="0" applyFont="1" applyBorder="1" applyAlignment="1">
      <alignment/>
    </xf>
    <xf numFmtId="0" fontId="41" fillId="0" borderId="30" xfId="0" applyNumberFormat="1" applyFont="1" applyFill="1" applyBorder="1" applyAlignment="1" applyProtection="1">
      <alignment/>
      <protection/>
    </xf>
    <xf numFmtId="0" fontId="41" fillId="0" borderId="38" xfId="0" applyFont="1" applyBorder="1" applyAlignment="1">
      <alignment/>
    </xf>
    <xf numFmtId="0" fontId="56" fillId="0" borderId="38" xfId="0" applyFont="1" applyBorder="1" applyAlignment="1">
      <alignment/>
    </xf>
    <xf numFmtId="0" fontId="114" fillId="0" borderId="30" xfId="0" applyFont="1" applyBorder="1" applyAlignment="1">
      <alignment/>
    </xf>
    <xf numFmtId="0" fontId="58" fillId="0" borderId="48" xfId="0" applyFont="1" applyBorder="1" applyAlignment="1">
      <alignment/>
    </xf>
    <xf numFmtId="0" fontId="41" fillId="0" borderId="26" xfId="0" applyFont="1" applyBorder="1" applyAlignment="1">
      <alignment/>
    </xf>
    <xf numFmtId="0" fontId="59" fillId="0" borderId="60" xfId="0" applyFont="1" applyBorder="1" applyAlignment="1">
      <alignment/>
    </xf>
    <xf numFmtId="0" fontId="56" fillId="0" borderId="64" xfId="0" applyFont="1" applyBorder="1" applyAlignment="1">
      <alignment horizontal="center"/>
    </xf>
    <xf numFmtId="0" fontId="59" fillId="0" borderId="26" xfId="0" applyFont="1" applyBorder="1" applyAlignment="1">
      <alignment/>
    </xf>
    <xf numFmtId="0" fontId="26" fillId="35" borderId="64" xfId="0" applyNumberFormat="1" applyFont="1" applyFill="1" applyBorder="1" applyAlignment="1" applyProtection="1">
      <alignment horizontal="center" vertical="center" wrapText="1"/>
      <protection/>
    </xf>
    <xf numFmtId="3" fontId="41" fillId="0" borderId="70" xfId="0" applyNumberFormat="1" applyFont="1" applyBorder="1" applyAlignment="1">
      <alignment/>
    </xf>
    <xf numFmtId="3" fontId="41" fillId="0" borderId="38" xfId="0" applyNumberFormat="1" applyFont="1" applyBorder="1" applyAlignment="1">
      <alignment/>
    </xf>
    <xf numFmtId="43" fontId="41" fillId="0" borderId="38" xfId="102" applyFont="1" applyBorder="1" applyAlignment="1">
      <alignment/>
    </xf>
    <xf numFmtId="43" fontId="41" fillId="0" borderId="70" xfId="102" applyFont="1" applyBorder="1" applyAlignment="1">
      <alignment/>
    </xf>
    <xf numFmtId="1" fontId="21" fillId="0" borderId="71" xfId="0" applyNumberFormat="1" applyFont="1" applyBorder="1" applyAlignment="1">
      <alignment horizontal="left" wrapText="1"/>
    </xf>
    <xf numFmtId="1" fontId="21" fillId="0" borderId="71" xfId="0" applyNumberFormat="1" applyFont="1" applyBorder="1" applyAlignment="1" quotePrefix="1">
      <alignment wrapText="1"/>
    </xf>
    <xf numFmtId="4" fontId="22" fillId="0" borderId="24" xfId="0" applyNumberFormat="1" applyFont="1" applyBorder="1" applyAlignment="1">
      <alignment/>
    </xf>
    <xf numFmtId="0" fontId="22" fillId="0" borderId="72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1" fontId="22" fillId="0" borderId="73" xfId="0" applyNumberFormat="1" applyFont="1" applyFill="1" applyBorder="1" applyAlignment="1">
      <alignment horizontal="left" wrapText="1"/>
    </xf>
    <xf numFmtId="0" fontId="22" fillId="0" borderId="33" xfId="0" applyFont="1" applyBorder="1" applyAlignment="1">
      <alignment vertical="center" wrapText="1"/>
    </xf>
    <xf numFmtId="43" fontId="42" fillId="0" borderId="70" xfId="102" applyFont="1" applyBorder="1" applyAlignment="1">
      <alignment/>
    </xf>
    <xf numFmtId="43" fontId="42" fillId="0" borderId="38" xfId="102" applyFont="1" applyBorder="1" applyAlignment="1">
      <alignment/>
    </xf>
    <xf numFmtId="43" fontId="42" fillId="0" borderId="70" xfId="102" applyFont="1" applyBorder="1" applyAlignment="1">
      <alignment horizontal="center" vertical="center" wrapText="1"/>
    </xf>
    <xf numFmtId="43" fontId="42" fillId="0" borderId="38" xfId="102" applyFont="1" applyBorder="1" applyAlignment="1">
      <alignment horizontal="center" wrapText="1"/>
    </xf>
    <xf numFmtId="43" fontId="42" fillId="0" borderId="74" xfId="102" applyFont="1" applyBorder="1" applyAlignment="1">
      <alignment/>
    </xf>
    <xf numFmtId="0" fontId="25" fillId="0" borderId="38" xfId="0" applyNumberFormat="1" applyFont="1" applyFill="1" applyBorder="1" applyAlignment="1" applyProtection="1">
      <alignment vertical="center"/>
      <protection/>
    </xf>
    <xf numFmtId="43" fontId="42" fillId="0" borderId="70" xfId="102" applyFont="1" applyBorder="1" applyAlignment="1">
      <alignment horizontal="center" wrapText="1"/>
    </xf>
    <xf numFmtId="0" fontId="25" fillId="0" borderId="38" xfId="0" applyNumberFormat="1" applyFont="1" applyFill="1" applyBorder="1" applyAlignment="1" applyProtection="1">
      <alignment horizontal="center" vertical="center"/>
      <protection/>
    </xf>
    <xf numFmtId="0" fontId="25" fillId="0" borderId="70" xfId="0" applyNumberFormat="1" applyFont="1" applyFill="1" applyBorder="1" applyAlignment="1" applyProtection="1">
      <alignment vertical="center"/>
      <protection/>
    </xf>
    <xf numFmtId="4" fontId="22" fillId="0" borderId="75" xfId="0" applyNumberFormat="1" applyFont="1" applyBorder="1" applyAlignment="1">
      <alignment/>
    </xf>
    <xf numFmtId="4" fontId="22" fillId="0" borderId="76" xfId="0" applyNumberFormat="1" applyFont="1" applyBorder="1" applyAlignment="1">
      <alignment/>
    </xf>
    <xf numFmtId="43" fontId="43" fillId="0" borderId="24" xfId="102" applyFont="1" applyBorder="1" applyAlignment="1">
      <alignment/>
    </xf>
    <xf numFmtId="43" fontId="43" fillId="0" borderId="76" xfId="102" applyFont="1" applyBorder="1" applyAlignment="1">
      <alignment/>
    </xf>
    <xf numFmtId="0" fontId="25" fillId="0" borderId="45" xfId="0" applyNumberFormat="1" applyFont="1" applyFill="1" applyBorder="1" applyAlignment="1" applyProtection="1">
      <alignment vertical="center"/>
      <protection/>
    </xf>
    <xf numFmtId="0" fontId="25" fillId="0" borderId="45" xfId="0" applyNumberFormat="1" applyFont="1" applyFill="1" applyBorder="1" applyAlignment="1" applyProtection="1">
      <alignment horizontal="center" vertical="center"/>
      <protection/>
    </xf>
    <xf numFmtId="1" fontId="22" fillId="0" borderId="19" xfId="0" applyNumberFormat="1" applyFont="1" applyFill="1" applyBorder="1" applyAlignment="1">
      <alignment horizontal="left" wrapText="1"/>
    </xf>
    <xf numFmtId="43" fontId="41" fillId="0" borderId="74" xfId="102" applyFont="1" applyBorder="1" applyAlignment="1">
      <alignment/>
    </xf>
    <xf numFmtId="0" fontId="78" fillId="0" borderId="53" xfId="0" applyFont="1" applyBorder="1" applyAlignment="1">
      <alignment/>
    </xf>
    <xf numFmtId="0" fontId="78" fillId="0" borderId="39" xfId="0" applyFont="1" applyBorder="1" applyAlignment="1">
      <alignment/>
    </xf>
    <xf numFmtId="3" fontId="78" fillId="0" borderId="53" xfId="0" applyNumberFormat="1" applyFont="1" applyBorder="1" applyAlignment="1">
      <alignment/>
    </xf>
    <xf numFmtId="0" fontId="78" fillId="0" borderId="29" xfId="0" applyFont="1" applyBorder="1" applyAlignment="1">
      <alignment/>
    </xf>
    <xf numFmtId="0" fontId="78" fillId="0" borderId="26" xfId="0" applyFont="1" applyBorder="1" applyAlignment="1">
      <alignment/>
    </xf>
    <xf numFmtId="43" fontId="83" fillId="0" borderId="25" xfId="102" applyFont="1" applyBorder="1" applyAlignment="1">
      <alignment/>
    </xf>
    <xf numFmtId="43" fontId="83" fillId="0" borderId="27" xfId="102" applyFont="1" applyBorder="1" applyAlignment="1">
      <alignment/>
    </xf>
    <xf numFmtId="0" fontId="82" fillId="0" borderId="25" xfId="0" applyFont="1" applyBorder="1" applyAlignment="1">
      <alignment/>
    </xf>
    <xf numFmtId="0" fontId="82" fillId="0" borderId="26" xfId="0" applyFont="1" applyBorder="1" applyAlignment="1">
      <alignment/>
    </xf>
    <xf numFmtId="43" fontId="84" fillId="0" borderId="25" xfId="102" applyFont="1" applyBorder="1" applyAlignment="1">
      <alignment/>
    </xf>
    <xf numFmtId="43" fontId="84" fillId="0" borderId="27" xfId="102" applyFont="1" applyBorder="1" applyAlignment="1">
      <alignment/>
    </xf>
    <xf numFmtId="0" fontId="78" fillId="0" borderId="0" xfId="0" applyFont="1" applyAlignment="1">
      <alignment/>
    </xf>
    <xf numFmtId="43" fontId="83" fillId="0" borderId="0" xfId="102" applyFont="1" applyAlignment="1">
      <alignment/>
    </xf>
    <xf numFmtId="0" fontId="85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43" fontId="83" fillId="0" borderId="0" xfId="102" applyFont="1" applyFill="1" applyBorder="1" applyAlignment="1" applyProtection="1">
      <alignment/>
      <protection/>
    </xf>
    <xf numFmtId="0" fontId="83" fillId="0" borderId="77" xfId="0" applyNumberFormat="1" applyFont="1" applyFill="1" applyBorder="1" applyAlignment="1" applyProtection="1">
      <alignment/>
      <protection/>
    </xf>
    <xf numFmtId="43" fontId="83" fillId="0" borderId="77" xfId="102" applyFont="1" applyFill="1" applyBorder="1" applyAlignment="1" applyProtection="1">
      <alignment/>
      <protection/>
    </xf>
    <xf numFmtId="43" fontId="83" fillId="0" borderId="0" xfId="0" applyNumberFormat="1" applyFont="1" applyFill="1" applyBorder="1" applyAlignment="1" applyProtection="1">
      <alignment/>
      <protection/>
    </xf>
    <xf numFmtId="0" fontId="83" fillId="0" borderId="78" xfId="0" applyNumberFormat="1" applyFont="1" applyFill="1" applyBorder="1" applyAlignment="1" applyProtection="1">
      <alignment/>
      <protection/>
    </xf>
    <xf numFmtId="43" fontId="83" fillId="0" borderId="78" xfId="0" applyNumberFormat="1" applyFont="1" applyFill="1" applyBorder="1" applyAlignment="1" applyProtection="1">
      <alignment/>
      <protection/>
    </xf>
    <xf numFmtId="43" fontId="83" fillId="0" borderId="78" xfId="102" applyFont="1" applyFill="1" applyBorder="1" applyAlignment="1" applyProtection="1">
      <alignment/>
      <protection/>
    </xf>
    <xf numFmtId="43" fontId="83" fillId="0" borderId="39" xfId="102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 horizontal="center" vertical="center"/>
      <protection/>
    </xf>
    <xf numFmtId="43" fontId="83" fillId="0" borderId="0" xfId="0" applyNumberFormat="1" applyFont="1" applyFill="1" applyBorder="1" applyAlignment="1" applyProtection="1">
      <alignment horizontal="center" vertical="center"/>
      <protection/>
    </xf>
    <xf numFmtId="43" fontId="48" fillId="0" borderId="0" xfId="102" applyFont="1" applyBorder="1" applyAlignment="1">
      <alignment horizontal="center"/>
    </xf>
    <xf numFmtId="0" fontId="63" fillId="0" borderId="0" xfId="0" applyNumberFormat="1" applyFont="1" applyFill="1" applyBorder="1" applyAlignment="1" applyProtection="1">
      <alignment/>
      <protection/>
    </xf>
    <xf numFmtId="0" fontId="46" fillId="0" borderId="38" xfId="0" applyFont="1" applyBorder="1" applyAlignment="1">
      <alignment horizontal="center"/>
    </xf>
    <xf numFmtId="0" fontId="67" fillId="0" borderId="0" xfId="0" applyFont="1" applyBorder="1" applyAlignment="1">
      <alignment/>
    </xf>
    <xf numFmtId="43" fontId="67" fillId="0" borderId="0" xfId="102" applyFont="1" applyBorder="1" applyAlignment="1">
      <alignment/>
    </xf>
    <xf numFmtId="4" fontId="67" fillId="0" borderId="0" xfId="0" applyNumberFormat="1" applyFont="1" applyBorder="1" applyAlignment="1">
      <alignment/>
    </xf>
    <xf numFmtId="0" fontId="68" fillId="0" borderId="0" xfId="0" applyNumberFormat="1" applyFont="1" applyFill="1" applyBorder="1" applyAlignment="1" applyProtection="1">
      <alignment/>
      <protection/>
    </xf>
    <xf numFmtId="43" fontId="51" fillId="0" borderId="37" xfId="102" applyFont="1" applyBorder="1" applyAlignment="1">
      <alignment/>
    </xf>
    <xf numFmtId="191" fontId="65" fillId="0" borderId="0" xfId="102" applyNumberFormat="1" applyFont="1" applyFill="1" applyBorder="1" applyAlignment="1" applyProtection="1">
      <alignment wrapText="1"/>
      <protection/>
    </xf>
    <xf numFmtId="0" fontId="26" fillId="0" borderId="36" xfId="0" applyNumberFormat="1" applyFont="1" applyFill="1" applyBorder="1" applyAlignment="1" applyProtection="1">
      <alignment horizontal="center" wrapText="1"/>
      <protection/>
    </xf>
    <xf numFmtId="0" fontId="25" fillId="0" borderId="79" xfId="0" applyNumberFormat="1" applyFont="1" applyFill="1" applyBorder="1" applyAlignment="1" applyProtection="1">
      <alignment/>
      <protection/>
    </xf>
    <xf numFmtId="0" fontId="27" fillId="0" borderId="80" xfId="0" applyNumberFormat="1" applyFont="1" applyFill="1" applyBorder="1" applyAlignment="1" applyProtection="1">
      <alignment/>
      <protection/>
    </xf>
    <xf numFmtId="0" fontId="25" fillId="0" borderId="80" xfId="0" applyNumberFormat="1" applyFont="1" applyFill="1" applyBorder="1" applyAlignment="1" applyProtection="1">
      <alignment/>
      <protection/>
    </xf>
    <xf numFmtId="0" fontId="27" fillId="0" borderId="81" xfId="0" applyNumberFormat="1" applyFont="1" applyFill="1" applyBorder="1" applyAlignment="1" applyProtection="1">
      <alignment/>
      <protection/>
    </xf>
    <xf numFmtId="43" fontId="26" fillId="0" borderId="82" xfId="102" applyFont="1" applyFill="1" applyBorder="1" applyAlignment="1" applyProtection="1">
      <alignment/>
      <protection/>
    </xf>
    <xf numFmtId="43" fontId="26" fillId="0" borderId="80" xfId="102" applyFont="1" applyFill="1" applyBorder="1" applyAlignment="1" applyProtection="1">
      <alignment/>
      <protection/>
    </xf>
    <xf numFmtId="43" fontId="39" fillId="0" borderId="80" xfId="102" applyFont="1" applyFill="1" applyBorder="1" applyAlignment="1" applyProtection="1">
      <alignment/>
      <protection/>
    </xf>
    <xf numFmtId="0" fontId="25" fillId="0" borderId="81" xfId="0" applyNumberFormat="1" applyFont="1" applyFill="1" applyBorder="1" applyAlignment="1" applyProtection="1">
      <alignment/>
      <protection/>
    </xf>
    <xf numFmtId="43" fontId="26" fillId="0" borderId="82" xfId="0" applyNumberFormat="1" applyFont="1" applyFill="1" applyBorder="1" applyAlignment="1" applyProtection="1">
      <alignment/>
      <protection/>
    </xf>
    <xf numFmtId="0" fontId="25" fillId="0" borderId="83" xfId="0" applyNumberFormat="1" applyFont="1" applyFill="1" applyBorder="1" applyAlignment="1" applyProtection="1">
      <alignment/>
      <protection/>
    </xf>
    <xf numFmtId="0" fontId="27" fillId="0" borderId="84" xfId="0" applyNumberFormat="1" applyFont="1" applyFill="1" applyBorder="1" applyAlignment="1" applyProtection="1">
      <alignment/>
      <protection/>
    </xf>
    <xf numFmtId="0" fontId="25" fillId="0" borderId="84" xfId="0" applyNumberFormat="1" applyFont="1" applyFill="1" applyBorder="1" applyAlignment="1" applyProtection="1">
      <alignment/>
      <protection/>
    </xf>
    <xf numFmtId="0" fontId="27" fillId="0" borderId="85" xfId="0" applyNumberFormat="1" applyFont="1" applyFill="1" applyBorder="1" applyAlignment="1" applyProtection="1">
      <alignment/>
      <protection/>
    </xf>
    <xf numFmtId="0" fontId="27" fillId="0" borderId="82" xfId="0" applyNumberFormat="1" applyFont="1" applyFill="1" applyBorder="1" applyAlignment="1" applyProtection="1">
      <alignment/>
      <protection/>
    </xf>
    <xf numFmtId="43" fontId="26" fillId="0" borderId="81" xfId="102" applyFont="1" applyFill="1" applyBorder="1" applyAlignment="1" applyProtection="1">
      <alignment/>
      <protection/>
    </xf>
    <xf numFmtId="0" fontId="27" fillId="0" borderId="86" xfId="0" applyNumberFormat="1" applyFont="1" applyFill="1" applyBorder="1" applyAlignment="1" applyProtection="1">
      <alignment/>
      <protection/>
    </xf>
    <xf numFmtId="43" fontId="40" fillId="0" borderId="82" xfId="102" applyFont="1" applyFill="1" applyBorder="1" applyAlignment="1" applyProtection="1">
      <alignment/>
      <protection/>
    </xf>
    <xf numFmtId="0" fontId="66" fillId="0" borderId="80" xfId="0" applyNumberFormat="1" applyFont="1" applyFill="1" applyBorder="1" applyAlignment="1" applyProtection="1">
      <alignment/>
      <protection/>
    </xf>
    <xf numFmtId="0" fontId="33" fillId="0" borderId="80" xfId="0" applyNumberFormat="1" applyFont="1" applyFill="1" applyBorder="1" applyAlignment="1" applyProtection="1">
      <alignment/>
      <protection/>
    </xf>
    <xf numFmtId="43" fontId="40" fillId="0" borderId="80" xfId="102" applyFont="1" applyFill="1" applyBorder="1" applyAlignment="1" applyProtection="1">
      <alignment/>
      <protection/>
    </xf>
    <xf numFmtId="43" fontId="65" fillId="0" borderId="80" xfId="102" applyFont="1" applyFill="1" applyBorder="1" applyAlignment="1" applyProtection="1">
      <alignment/>
      <protection/>
    </xf>
    <xf numFmtId="0" fontId="66" fillId="0" borderId="82" xfId="0" applyNumberFormat="1" applyFont="1" applyFill="1" applyBorder="1" applyAlignment="1" applyProtection="1">
      <alignment/>
      <protection/>
    </xf>
    <xf numFmtId="0" fontId="33" fillId="0" borderId="81" xfId="0" applyNumberFormat="1" applyFont="1" applyFill="1" applyBorder="1" applyAlignment="1" applyProtection="1">
      <alignment/>
      <protection/>
    </xf>
    <xf numFmtId="43" fontId="40" fillId="0" borderId="86" xfId="102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6" fillId="0" borderId="27" xfId="0" applyNumberFormat="1" applyFont="1" applyFill="1" applyBorder="1" applyAlignment="1" applyProtection="1">
      <alignment horizontal="center" wrapText="1"/>
      <protection/>
    </xf>
    <xf numFmtId="0" fontId="26" fillId="0" borderId="53" xfId="0" applyNumberFormat="1" applyFont="1" applyFill="1" applyBorder="1" applyAlignment="1" applyProtection="1">
      <alignment horizontal="center"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30" xfId="0" applyNumberFormat="1" applyFont="1" applyFill="1" applyBorder="1" applyAlignment="1" applyProtection="1">
      <alignment wrapText="1"/>
      <protection/>
    </xf>
    <xf numFmtId="0" fontId="27" fillId="0" borderId="35" xfId="0" applyNumberFormat="1" applyFont="1" applyFill="1" applyBorder="1" applyAlignment="1" applyProtection="1">
      <alignment horizontal="center"/>
      <protection/>
    </xf>
    <xf numFmtId="0" fontId="27" fillId="0" borderId="27" xfId="0" applyNumberFormat="1" applyFont="1" applyFill="1" applyBorder="1" applyAlignment="1" applyProtection="1">
      <alignment wrapText="1"/>
      <protection/>
    </xf>
    <xf numFmtId="0" fontId="24" fillId="0" borderId="38" xfId="0" applyNumberFormat="1" applyFont="1" applyFill="1" applyBorder="1" applyAlignment="1" applyProtection="1">
      <alignment horizontal="center"/>
      <protection/>
    </xf>
    <xf numFmtId="0" fontId="23" fillId="0" borderId="30" xfId="0" applyNumberFormat="1" applyFont="1" applyFill="1" applyBorder="1" applyAlignment="1" applyProtection="1">
      <alignment horizontal="center"/>
      <protection/>
    </xf>
    <xf numFmtId="0" fontId="24" fillId="0" borderId="30" xfId="0" applyNumberFormat="1" applyFont="1" applyFill="1" applyBorder="1" applyAlignment="1" applyProtection="1">
      <alignment horizontal="center"/>
      <protection/>
    </xf>
    <xf numFmtId="0" fontId="24" fillId="0" borderId="30" xfId="0" applyNumberFormat="1" applyFont="1" applyFill="1" applyBorder="1" applyAlignment="1" applyProtection="1" quotePrefix="1">
      <alignment horizontal="center" vertical="center"/>
      <protection/>
    </xf>
    <xf numFmtId="0" fontId="23" fillId="0" borderId="30" xfId="0" applyNumberFormat="1" applyFont="1" applyFill="1" applyBorder="1" applyAlignment="1" applyProtection="1">
      <alignment horizontal="center" vertical="center"/>
      <protection/>
    </xf>
    <xf numFmtId="0" fontId="24" fillId="0" borderId="27" xfId="0" applyNumberFormat="1" applyFont="1" applyFill="1" applyBorder="1" applyAlignment="1" applyProtection="1">
      <alignment horizontal="center"/>
      <protection/>
    </xf>
    <xf numFmtId="0" fontId="23" fillId="0" borderId="29" xfId="0" applyNumberFormat="1" applyFont="1" applyFill="1" applyBorder="1" applyAlignment="1" applyProtection="1">
      <alignment horizontal="center"/>
      <protection/>
    </xf>
    <xf numFmtId="43" fontId="55" fillId="0" borderId="0" xfId="102" applyFont="1" applyBorder="1" applyAlignment="1">
      <alignment wrapText="1"/>
    </xf>
    <xf numFmtId="43" fontId="50" fillId="0" borderId="39" xfId="102" applyFont="1" applyBorder="1" applyAlignment="1">
      <alignment horizontal="center"/>
    </xf>
    <xf numFmtId="0" fontId="65" fillId="0" borderId="0" xfId="0" applyNumberFormat="1" applyFont="1" applyFill="1" applyBorder="1" applyAlignment="1" applyProtection="1">
      <alignment/>
      <protection/>
    </xf>
    <xf numFmtId="0" fontId="65" fillId="0" borderId="30" xfId="0" applyNumberFormat="1" applyFont="1" applyFill="1" applyBorder="1" applyAlignment="1" applyProtection="1">
      <alignment/>
      <protection/>
    </xf>
    <xf numFmtId="0" fontId="50" fillId="0" borderId="53" xfId="0" applyFont="1" applyBorder="1" applyAlignment="1">
      <alignment/>
    </xf>
    <xf numFmtId="0" fontId="55" fillId="0" borderId="87" xfId="0" applyFont="1" applyBorder="1" applyAlignment="1">
      <alignment/>
    </xf>
    <xf numFmtId="0" fontId="55" fillId="0" borderId="44" xfId="0" applyFont="1" applyBorder="1" applyAlignment="1">
      <alignment/>
    </xf>
    <xf numFmtId="0" fontId="55" fillId="0" borderId="36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70" xfId="0" applyFont="1" applyBorder="1" applyAlignment="1">
      <alignment/>
    </xf>
    <xf numFmtId="0" fontId="50" fillId="0" borderId="49" xfId="0" applyFont="1" applyBorder="1" applyAlignment="1">
      <alignment/>
    </xf>
    <xf numFmtId="0" fontId="55" fillId="0" borderId="57" xfId="0" applyFont="1" applyBorder="1" applyAlignment="1">
      <alignment horizontal="center" vertical="center" wrapText="1"/>
    </xf>
    <xf numFmtId="2" fontId="55" fillId="0" borderId="88" xfId="0" applyNumberFormat="1" applyFont="1" applyBorder="1" applyAlignment="1">
      <alignment horizontal="center" vertical="center" wrapText="1"/>
    </xf>
    <xf numFmtId="0" fontId="0" fillId="0" borderId="54" xfId="0" applyNumberFormat="1" applyFill="1" applyBorder="1" applyAlignment="1" applyProtection="1">
      <alignment/>
      <protection/>
    </xf>
    <xf numFmtId="43" fontId="50" fillId="0" borderId="59" xfId="102" applyFont="1" applyBorder="1" applyAlignment="1">
      <alignment/>
    </xf>
    <xf numFmtId="0" fontId="55" fillId="0" borderId="89" xfId="0" applyFont="1" applyBorder="1" applyAlignment="1">
      <alignment horizontal="center" vertical="center"/>
    </xf>
    <xf numFmtId="2" fontId="55" fillId="0" borderId="89" xfId="0" applyNumberFormat="1" applyFont="1" applyBorder="1" applyAlignment="1">
      <alignment horizontal="center" vertical="center"/>
    </xf>
    <xf numFmtId="2" fontId="55" fillId="0" borderId="89" xfId="0" applyNumberFormat="1" applyFont="1" applyBorder="1" applyAlignment="1">
      <alignment horizontal="center" vertical="center" wrapText="1"/>
    </xf>
    <xf numFmtId="0" fontId="55" fillId="0" borderId="69" xfId="0" applyFont="1" applyBorder="1" applyAlignment="1">
      <alignment horizontal="center" vertical="center" wrapText="1"/>
    </xf>
    <xf numFmtId="2" fontId="55" fillId="0" borderId="90" xfId="0" applyNumberFormat="1" applyFont="1" applyBorder="1" applyAlignment="1">
      <alignment horizontal="center" vertical="center" wrapText="1"/>
    </xf>
    <xf numFmtId="2" fontId="55" fillId="0" borderId="91" xfId="0" applyNumberFormat="1" applyFont="1" applyBorder="1" applyAlignment="1">
      <alignment horizontal="center" vertical="center" wrapText="1"/>
    </xf>
    <xf numFmtId="43" fontId="50" fillId="0" borderId="0" xfId="0" applyNumberFormat="1" applyFont="1" applyAlignment="1">
      <alignment/>
    </xf>
    <xf numFmtId="165" fontId="50" fillId="0" borderId="0" xfId="0" applyNumberFormat="1" applyFont="1" applyAlignment="1">
      <alignment/>
    </xf>
    <xf numFmtId="0" fontId="54" fillId="0" borderId="69" xfId="0" applyFont="1" applyBorder="1" applyAlignment="1">
      <alignment horizontal="center" vertical="center"/>
    </xf>
    <xf numFmtId="0" fontId="54" fillId="0" borderId="92" xfId="0" applyFont="1" applyBorder="1" applyAlignment="1">
      <alignment horizontal="center" vertical="center"/>
    </xf>
    <xf numFmtId="165" fontId="70" fillId="0" borderId="0" xfId="0" applyNumberFormat="1" applyFont="1" applyFill="1" applyBorder="1" applyAlignment="1" applyProtection="1">
      <alignment/>
      <protection/>
    </xf>
    <xf numFmtId="43" fontId="70" fillId="0" borderId="27" xfId="102" applyFont="1" applyFill="1" applyBorder="1" applyAlignment="1" applyProtection="1">
      <alignment/>
      <protection/>
    </xf>
    <xf numFmtId="43" fontId="48" fillId="0" borderId="27" xfId="102" applyFont="1" applyBorder="1" applyAlignment="1">
      <alignment/>
    </xf>
    <xf numFmtId="0" fontId="65" fillId="0" borderId="35" xfId="0" applyNumberFormat="1" applyFont="1" applyFill="1" applyBorder="1" applyAlignment="1" applyProtection="1">
      <alignment/>
      <protection/>
    </xf>
    <xf numFmtId="0" fontId="50" fillId="0" borderId="57" xfId="0" applyFont="1" applyBorder="1" applyAlignment="1">
      <alignment/>
    </xf>
    <xf numFmtId="0" fontId="55" fillId="0" borderId="93" xfId="0" applyFont="1" applyBorder="1" applyAlignment="1">
      <alignment/>
    </xf>
    <xf numFmtId="0" fontId="54" fillId="0" borderId="94" xfId="0" applyFont="1" applyBorder="1" applyAlignment="1">
      <alignment/>
    </xf>
    <xf numFmtId="0" fontId="51" fillId="0" borderId="57" xfId="0" applyFont="1" applyBorder="1" applyAlignment="1">
      <alignment/>
    </xf>
    <xf numFmtId="0" fontId="53" fillId="0" borderId="38" xfId="0" applyFont="1" applyBorder="1" applyAlignment="1">
      <alignment/>
    </xf>
    <xf numFmtId="0" fontId="53" fillId="0" borderId="30" xfId="0" applyFont="1" applyBorder="1" applyAlignment="1">
      <alignment/>
    </xf>
    <xf numFmtId="0" fontId="55" fillId="0" borderId="29" xfId="0" applyFont="1" applyBorder="1" applyAlignment="1">
      <alignment/>
    </xf>
    <xf numFmtId="0" fontId="42" fillId="0" borderId="95" xfId="0" applyFont="1" applyBorder="1" applyAlignment="1">
      <alignment/>
    </xf>
    <xf numFmtId="0" fontId="42" fillId="0" borderId="96" xfId="0" applyFont="1" applyBorder="1" applyAlignment="1">
      <alignment/>
    </xf>
    <xf numFmtId="0" fontId="42" fillId="0" borderId="97" xfId="0" applyFont="1" applyBorder="1" applyAlignment="1">
      <alignment horizontal="center" vertical="center" wrapText="1"/>
    </xf>
    <xf numFmtId="0" fontId="42" fillId="0" borderId="98" xfId="0" applyFont="1" applyBorder="1" applyAlignment="1">
      <alignment horizontal="center" vertical="center" wrapText="1"/>
    </xf>
    <xf numFmtId="0" fontId="51" fillId="0" borderId="73" xfId="0" applyFont="1" applyBorder="1" applyAlignment="1">
      <alignment/>
    </xf>
    <xf numFmtId="0" fontId="42" fillId="0" borderId="73" xfId="0" applyFont="1" applyBorder="1" applyAlignment="1">
      <alignment/>
    </xf>
    <xf numFmtId="0" fontId="42" fillId="0" borderId="73" xfId="0" applyFont="1" applyFill="1" applyBorder="1" applyAlignment="1">
      <alignment/>
    </xf>
    <xf numFmtId="0" fontId="45" fillId="0" borderId="73" xfId="0" applyNumberFormat="1" applyFont="1" applyFill="1" applyBorder="1" applyAlignment="1" applyProtection="1">
      <alignment/>
      <protection/>
    </xf>
    <xf numFmtId="0" fontId="42" fillId="0" borderId="73" xfId="0" applyNumberFormat="1" applyFont="1" applyFill="1" applyBorder="1" applyAlignment="1" applyProtection="1">
      <alignment/>
      <protection/>
    </xf>
    <xf numFmtId="0" fontId="42" fillId="0" borderId="99" xfId="0" applyFont="1" applyBorder="1" applyAlignment="1">
      <alignment/>
    </xf>
    <xf numFmtId="0" fontId="42" fillId="0" borderId="28" xfId="0" applyFont="1" applyBorder="1" applyAlignment="1">
      <alignment/>
    </xf>
    <xf numFmtId="0" fontId="51" fillId="0" borderId="77" xfId="0" applyFont="1" applyBorder="1" applyAlignment="1">
      <alignment/>
    </xf>
    <xf numFmtId="0" fontId="42" fillId="0" borderId="77" xfId="0" applyFont="1" applyBorder="1" applyAlignment="1">
      <alignment horizontal="center"/>
    </xf>
    <xf numFmtId="0" fontId="42" fillId="0" borderId="100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51" fillId="0" borderId="72" xfId="0" applyFont="1" applyBorder="1" applyAlignment="1">
      <alignment horizontal="center" vertical="center"/>
    </xf>
    <xf numFmtId="0" fontId="42" fillId="0" borderId="101" xfId="0" applyFont="1" applyBorder="1" applyAlignment="1">
      <alignment horizontal="center"/>
    </xf>
    <xf numFmtId="43" fontId="42" fillId="0" borderId="102" xfId="102" applyFont="1" applyFill="1" applyBorder="1" applyAlignment="1" applyProtection="1">
      <alignment horizontal="center"/>
      <protection/>
    </xf>
    <xf numFmtId="0" fontId="45" fillId="0" borderId="102" xfId="0" applyNumberFormat="1" applyFont="1" applyFill="1" applyBorder="1" applyAlignment="1" applyProtection="1">
      <alignment/>
      <protection/>
    </xf>
    <xf numFmtId="43" fontId="42" fillId="0" borderId="102" xfId="102" applyFont="1" applyBorder="1" applyAlignment="1">
      <alignment horizontal="center"/>
    </xf>
    <xf numFmtId="43" fontId="42" fillId="0" borderId="102" xfId="102" applyFont="1" applyFill="1" applyBorder="1" applyAlignment="1" applyProtection="1">
      <alignment/>
      <protection/>
    </xf>
    <xf numFmtId="43" fontId="51" fillId="0" borderId="101" xfId="102" applyFont="1" applyFill="1" applyBorder="1" applyAlignment="1" applyProtection="1">
      <alignment horizontal="center"/>
      <protection/>
    </xf>
    <xf numFmtId="0" fontId="0" fillId="0" borderId="75" xfId="0" applyNumberFormat="1" applyFill="1" applyBorder="1" applyAlignment="1" applyProtection="1">
      <alignment/>
      <protection/>
    </xf>
    <xf numFmtId="0" fontId="0" fillId="0" borderId="76" xfId="0" applyNumberFormat="1" applyFill="1" applyBorder="1" applyAlignment="1" applyProtection="1">
      <alignment/>
      <protection/>
    </xf>
    <xf numFmtId="0" fontId="0" fillId="0" borderId="32" xfId="0" applyNumberFormat="1" applyFill="1" applyBorder="1" applyAlignment="1" applyProtection="1">
      <alignment/>
      <protection/>
    </xf>
    <xf numFmtId="0" fontId="46" fillId="0" borderId="103" xfId="0" applyFont="1" applyBorder="1" applyAlignment="1">
      <alignment/>
    </xf>
    <xf numFmtId="0" fontId="49" fillId="0" borderId="73" xfId="0" applyFont="1" applyBorder="1" applyAlignment="1">
      <alignment/>
    </xf>
    <xf numFmtId="0" fontId="46" fillId="0" borderId="73" xfId="0" applyFont="1" applyBorder="1" applyAlignment="1">
      <alignment/>
    </xf>
    <xf numFmtId="0" fontId="40" fillId="0" borderId="73" xfId="0" applyNumberFormat="1" applyFont="1" applyFill="1" applyBorder="1" applyAlignment="1" applyProtection="1">
      <alignment/>
      <protection/>
    </xf>
    <xf numFmtId="0" fontId="39" fillId="0" borderId="73" xfId="0" applyNumberFormat="1" applyFont="1" applyFill="1" applyBorder="1" applyAlignment="1" applyProtection="1">
      <alignment/>
      <protection/>
    </xf>
    <xf numFmtId="0" fontId="46" fillId="0" borderId="73" xfId="0" applyNumberFormat="1" applyFont="1" applyFill="1" applyBorder="1" applyAlignment="1" applyProtection="1">
      <alignment/>
      <protection/>
    </xf>
    <xf numFmtId="0" fontId="46" fillId="0" borderId="28" xfId="0" applyFont="1" applyBorder="1" applyAlignment="1">
      <alignment/>
    </xf>
    <xf numFmtId="0" fontId="46" fillId="0" borderId="77" xfId="0" applyFont="1" applyBorder="1" applyAlignment="1">
      <alignment/>
    </xf>
    <xf numFmtId="43" fontId="46" fillId="0" borderId="77" xfId="102" applyFont="1" applyBorder="1" applyAlignment="1">
      <alignment/>
    </xf>
    <xf numFmtId="0" fontId="67" fillId="0" borderId="30" xfId="0" applyFont="1" applyBorder="1" applyAlignment="1">
      <alignment horizontal="center"/>
    </xf>
    <xf numFmtId="43" fontId="67" fillId="0" borderId="0" xfId="102" applyFont="1" applyBorder="1" applyAlignment="1">
      <alignment horizontal="left"/>
    </xf>
    <xf numFmtId="4" fontId="67" fillId="0" borderId="0" xfId="0" applyNumberFormat="1" applyFont="1" applyBorder="1" applyAlignment="1">
      <alignment horizontal="left"/>
    </xf>
    <xf numFmtId="0" fontId="68" fillId="0" borderId="30" xfId="0" applyNumberFormat="1" applyFont="1" applyFill="1" applyBorder="1" applyAlignment="1" applyProtection="1">
      <alignment/>
      <protection/>
    </xf>
    <xf numFmtId="43" fontId="67" fillId="0" borderId="0" xfId="102" applyFont="1" applyFill="1" applyBorder="1" applyAlignment="1" applyProtection="1">
      <alignment/>
      <protection/>
    </xf>
    <xf numFmtId="0" fontId="67" fillId="0" borderId="30" xfId="0" applyNumberFormat="1" applyFont="1" applyFill="1" applyBorder="1" applyAlignment="1" applyProtection="1">
      <alignment horizontal="center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7" fillId="0" borderId="25" xfId="0" applyFont="1" applyBorder="1" applyAlignment="1" quotePrefix="1">
      <alignment horizontal="left"/>
    </xf>
    <xf numFmtId="0" fontId="25" fillId="0" borderId="26" xfId="0" applyNumberFormat="1" applyFont="1" applyFill="1" applyBorder="1" applyAlignment="1" applyProtection="1">
      <alignment horizontal="center" wrapText="1"/>
      <protection/>
    </xf>
    <xf numFmtId="1" fontId="22" fillId="0" borderId="0" xfId="0" applyNumberFormat="1" applyFont="1" applyBorder="1" applyAlignment="1">
      <alignment wrapText="1"/>
    </xf>
    <xf numFmtId="43" fontId="22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70" fillId="0" borderId="0" xfId="0" applyNumberFormat="1" applyFont="1" applyFill="1" applyBorder="1" applyAlignment="1" applyProtection="1">
      <alignment/>
      <protection/>
    </xf>
    <xf numFmtId="186" fontId="70" fillId="0" borderId="0" xfId="0" applyNumberFormat="1" applyFont="1" applyFill="1" applyBorder="1" applyAlignment="1" applyProtection="1">
      <alignment/>
      <protection/>
    </xf>
    <xf numFmtId="4" fontId="46" fillId="0" borderId="0" xfId="0" applyNumberFormat="1" applyFont="1" applyBorder="1" applyAlignment="1">
      <alignment/>
    </xf>
    <xf numFmtId="4" fontId="67" fillId="0" borderId="0" xfId="102" applyNumberFormat="1" applyFont="1" applyBorder="1" applyAlignment="1">
      <alignment/>
    </xf>
    <xf numFmtId="4" fontId="46" fillId="0" borderId="0" xfId="102" applyNumberFormat="1" applyFont="1" applyBorder="1" applyAlignment="1">
      <alignment/>
    </xf>
    <xf numFmtId="43" fontId="46" fillId="0" borderId="0" xfId="102" applyFont="1" applyBorder="1" applyAlignment="1">
      <alignment/>
    </xf>
    <xf numFmtId="0" fontId="46" fillId="0" borderId="104" xfId="0" applyFont="1" applyBorder="1" applyAlignment="1">
      <alignment/>
    </xf>
    <xf numFmtId="4" fontId="46" fillId="0" borderId="104" xfId="0" applyNumberFormat="1" applyFont="1" applyBorder="1" applyAlignment="1">
      <alignment/>
    </xf>
    <xf numFmtId="0" fontId="0" fillId="0" borderId="104" xfId="0" applyNumberFormat="1" applyFill="1" applyBorder="1" applyAlignment="1" applyProtection="1">
      <alignment/>
      <protection/>
    </xf>
    <xf numFmtId="4" fontId="46" fillId="0" borderId="104" xfId="102" applyNumberFormat="1" applyFont="1" applyBorder="1" applyAlignment="1">
      <alignment/>
    </xf>
    <xf numFmtId="43" fontId="46" fillId="0" borderId="104" xfId="102" applyFont="1" applyBorder="1" applyAlignment="1">
      <alignment/>
    </xf>
    <xf numFmtId="0" fontId="87" fillId="0" borderId="0" xfId="0" applyFont="1" applyBorder="1" applyAlignment="1">
      <alignment vertical="center"/>
    </xf>
    <xf numFmtId="0" fontId="88" fillId="0" borderId="0" xfId="0" applyNumberFormat="1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9" fillId="0" borderId="0" xfId="0" applyFont="1" applyBorder="1" applyAlignment="1">
      <alignment vertical="center" wrapText="1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46" fillId="0" borderId="34" xfId="0" applyFont="1" applyBorder="1" applyAlignment="1">
      <alignment/>
    </xf>
    <xf numFmtId="0" fontId="48" fillId="0" borderId="65" xfId="0" applyFont="1" applyBorder="1" applyAlignment="1">
      <alignment/>
    </xf>
    <xf numFmtId="0" fontId="46" fillId="0" borderId="65" xfId="0" applyFont="1" applyBorder="1" applyAlignment="1">
      <alignment horizontal="center"/>
    </xf>
    <xf numFmtId="43" fontId="48" fillId="0" borderId="22" xfId="102" applyFont="1" applyBorder="1" applyAlignment="1">
      <alignment horizontal="center"/>
    </xf>
    <xf numFmtId="0" fontId="46" fillId="0" borderId="105" xfId="0" applyFont="1" applyBorder="1" applyAlignment="1">
      <alignment horizontal="center"/>
    </xf>
    <xf numFmtId="43" fontId="48" fillId="0" borderId="20" xfId="102" applyFont="1" applyBorder="1" applyAlignment="1">
      <alignment horizontal="center"/>
    </xf>
    <xf numFmtId="43" fontId="48" fillId="0" borderId="21" xfId="102" applyFont="1" applyBorder="1" applyAlignment="1">
      <alignment/>
    </xf>
    <xf numFmtId="43" fontId="48" fillId="0" borderId="22" xfId="102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43" fontId="69" fillId="0" borderId="0" xfId="102" applyFont="1" applyFill="1" applyBorder="1" applyAlignment="1" applyProtection="1">
      <alignment horizontal="center"/>
      <protection/>
    </xf>
    <xf numFmtId="0" fontId="69" fillId="0" borderId="0" xfId="0" applyFont="1" applyBorder="1" applyAlignment="1">
      <alignment/>
    </xf>
    <xf numFmtId="43" fontId="69" fillId="0" borderId="0" xfId="102" applyFont="1" applyBorder="1" applyAlignment="1">
      <alignment/>
    </xf>
    <xf numFmtId="186" fontId="46" fillId="0" borderId="0" xfId="0" applyNumberFormat="1" applyFont="1" applyBorder="1" applyAlignment="1">
      <alignment/>
    </xf>
    <xf numFmtId="0" fontId="42" fillId="0" borderId="104" xfId="0" applyFont="1" applyBorder="1" applyAlignment="1">
      <alignment/>
    </xf>
    <xf numFmtId="43" fontId="42" fillId="0" borderId="104" xfId="102" applyFont="1" applyBorder="1" applyAlignment="1">
      <alignment/>
    </xf>
    <xf numFmtId="43" fontId="51" fillId="0" borderId="106" xfId="102" applyFont="1" applyBorder="1" applyAlignment="1">
      <alignment/>
    </xf>
    <xf numFmtId="0" fontId="51" fillId="0" borderId="107" xfId="0" applyFont="1" applyBorder="1" applyAlignment="1">
      <alignment horizontal="center" vertical="center"/>
    </xf>
    <xf numFmtId="43" fontId="42" fillId="0" borderId="102" xfId="102" applyFont="1" applyBorder="1" applyAlignment="1">
      <alignment/>
    </xf>
    <xf numFmtId="43" fontId="51" fillId="0" borderId="108" xfId="102" applyFont="1" applyFill="1" applyBorder="1" applyAlignment="1" applyProtection="1">
      <alignment horizontal="center"/>
      <protection/>
    </xf>
    <xf numFmtId="4" fontId="67" fillId="0" borderId="0" xfId="0" applyNumberFormat="1" applyFont="1" applyBorder="1" applyAlignment="1">
      <alignment horizontal="right"/>
    </xf>
    <xf numFmtId="4" fontId="69" fillId="0" borderId="0" xfId="0" applyNumberFormat="1" applyFont="1" applyBorder="1" applyAlignment="1">
      <alignment horizontal="right"/>
    </xf>
    <xf numFmtId="0" fontId="42" fillId="0" borderId="69" xfId="0" applyFont="1" applyBorder="1" applyAlignment="1">
      <alignment horizontal="center"/>
    </xf>
    <xf numFmtId="43" fontId="48" fillId="0" borderId="30" xfId="102" applyFont="1" applyBorder="1" applyAlignment="1">
      <alignment horizontal="center"/>
    </xf>
    <xf numFmtId="43" fontId="48" fillId="0" borderId="30" xfId="102" applyFont="1" applyBorder="1" applyAlignment="1">
      <alignment/>
    </xf>
    <xf numFmtId="43" fontId="48" fillId="0" borderId="29" xfId="102" applyFont="1" applyBorder="1" applyAlignment="1">
      <alignment/>
    </xf>
    <xf numFmtId="0" fontId="30" fillId="0" borderId="0" xfId="0" applyFont="1" applyBorder="1" applyAlignment="1" quotePrefix="1">
      <alignment horizontal="center" vertical="center" wrapText="1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22" fillId="0" borderId="109" xfId="0" applyFont="1" applyBorder="1" applyAlignment="1">
      <alignment vertical="center" wrapText="1"/>
    </xf>
    <xf numFmtId="0" fontId="25" fillId="0" borderId="109" xfId="0" applyNumberFormat="1" applyFont="1" applyFill="1" applyBorder="1" applyAlignment="1" applyProtection="1">
      <alignment/>
      <protection/>
    </xf>
    <xf numFmtId="43" fontId="42" fillId="0" borderId="110" xfId="102" applyFont="1" applyBorder="1" applyAlignment="1">
      <alignment/>
    </xf>
    <xf numFmtId="0" fontId="25" fillId="0" borderId="104" xfId="0" applyNumberFormat="1" applyFont="1" applyFill="1" applyBorder="1" applyAlignment="1" applyProtection="1">
      <alignment/>
      <protection/>
    </xf>
    <xf numFmtId="0" fontId="55" fillId="0" borderId="38" xfId="0" applyFont="1" applyBorder="1" applyAlignment="1">
      <alignment horizontal="center" vertical="center" wrapText="1"/>
    </xf>
    <xf numFmtId="2" fontId="55" fillId="0" borderId="111" xfId="0" applyNumberFormat="1" applyFont="1" applyBorder="1" applyAlignment="1">
      <alignment horizontal="center" vertical="center" wrapText="1"/>
    </xf>
    <xf numFmtId="43" fontId="55" fillId="0" borderId="38" xfId="102" applyFont="1" applyBorder="1" applyAlignment="1">
      <alignment/>
    </xf>
    <xf numFmtId="43" fontId="50" fillId="0" borderId="30" xfId="102" applyFont="1" applyBorder="1" applyAlignment="1">
      <alignment/>
    </xf>
    <xf numFmtId="43" fontId="81" fillId="0" borderId="30" xfId="102" applyFont="1" applyFill="1" applyBorder="1" applyAlignment="1" applyProtection="1">
      <alignment/>
      <protection/>
    </xf>
    <xf numFmtId="43" fontId="50" fillId="0" borderId="29" xfId="102" applyFont="1" applyBorder="1" applyAlignment="1">
      <alignment/>
    </xf>
    <xf numFmtId="0" fontId="64" fillId="0" borderId="30" xfId="0" applyNumberFormat="1" applyFont="1" applyFill="1" applyBorder="1" applyAlignment="1" applyProtection="1">
      <alignment/>
      <protection/>
    </xf>
    <xf numFmtId="43" fontId="55" fillId="0" borderId="30" xfId="102" applyFont="1" applyBorder="1" applyAlignment="1">
      <alignment horizontal="center"/>
    </xf>
    <xf numFmtId="43" fontId="50" fillId="0" borderId="30" xfId="102" applyFont="1" applyBorder="1" applyAlignment="1">
      <alignment horizontal="center"/>
    </xf>
    <xf numFmtId="43" fontId="50" fillId="0" borderId="29" xfId="102" applyFont="1" applyBorder="1" applyAlignment="1">
      <alignment horizontal="center"/>
    </xf>
    <xf numFmtId="0" fontId="55" fillId="0" borderId="36" xfId="0" applyFont="1" applyBorder="1" applyAlignment="1">
      <alignment horizontal="center" vertical="center" wrapText="1"/>
    </xf>
    <xf numFmtId="2" fontId="55" fillId="0" borderId="36" xfId="0" applyNumberFormat="1" applyFont="1" applyBorder="1" applyAlignment="1">
      <alignment horizontal="center" vertical="center" wrapText="1"/>
    </xf>
    <xf numFmtId="2" fontId="55" fillId="0" borderId="38" xfId="0" applyNumberFormat="1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/>
    </xf>
    <xf numFmtId="2" fontId="55" fillId="0" borderId="38" xfId="0" applyNumberFormat="1" applyFont="1" applyBorder="1" applyAlignment="1">
      <alignment horizontal="center" vertical="center"/>
    </xf>
    <xf numFmtId="2" fontId="55" fillId="0" borderId="30" xfId="0" applyNumberFormat="1" applyFont="1" applyBorder="1" applyAlignment="1">
      <alignment horizontal="center" vertical="center" wrapText="1"/>
    </xf>
    <xf numFmtId="4" fontId="55" fillId="0" borderId="30" xfId="0" applyNumberFormat="1" applyFont="1" applyBorder="1" applyAlignment="1">
      <alignment horizontal="center"/>
    </xf>
    <xf numFmtId="4" fontId="50" fillId="0" borderId="30" xfId="0" applyNumberFormat="1" applyFont="1" applyBorder="1" applyAlignment="1">
      <alignment horizontal="center"/>
    </xf>
    <xf numFmtId="0" fontId="46" fillId="0" borderId="39" xfId="0" applyFont="1" applyBorder="1" applyAlignment="1">
      <alignment horizontal="center"/>
    </xf>
    <xf numFmtId="165" fontId="0" fillId="0" borderId="0" xfId="0" applyNumberFormat="1" applyFill="1" applyBorder="1" applyAlignment="1" applyProtection="1">
      <alignment/>
      <protection/>
    </xf>
    <xf numFmtId="43" fontId="50" fillId="0" borderId="0" xfId="102" applyFont="1" applyFill="1" applyBorder="1" applyAlignment="1" applyProtection="1">
      <alignment/>
      <protection/>
    </xf>
    <xf numFmtId="192" fontId="48" fillId="0" borderId="0" xfId="0" applyNumberFormat="1" applyFont="1" applyAlignment="1">
      <alignment/>
    </xf>
    <xf numFmtId="192" fontId="27" fillId="0" borderId="27" xfId="99" applyNumberFormat="1" applyFont="1" applyFill="1" applyBorder="1" applyAlignment="1" applyProtection="1">
      <alignment horizontal="center" wrapText="1"/>
      <protection/>
    </xf>
    <xf numFmtId="0" fontId="0" fillId="0" borderId="77" xfId="0" applyNumberFormat="1" applyFill="1" applyBorder="1" applyAlignment="1" applyProtection="1">
      <alignment/>
      <protection/>
    </xf>
    <xf numFmtId="165" fontId="45" fillId="0" borderId="0" xfId="0" applyNumberFormat="1" applyFont="1" applyFill="1" applyBorder="1" applyAlignment="1" applyProtection="1">
      <alignment/>
      <protection/>
    </xf>
    <xf numFmtId="43" fontId="45" fillId="0" borderId="0" xfId="102" applyFont="1" applyFill="1" applyBorder="1" applyAlignment="1" applyProtection="1">
      <alignment/>
      <protection/>
    </xf>
    <xf numFmtId="43" fontId="84" fillId="0" borderId="29" xfId="0" applyNumberFormat="1" applyFont="1" applyFill="1" applyBorder="1" applyAlignment="1" applyProtection="1">
      <alignment/>
      <protection/>
    </xf>
    <xf numFmtId="0" fontId="83" fillId="0" borderId="39" xfId="0" applyNumberFormat="1" applyFont="1" applyFill="1" applyBorder="1" applyAlignment="1" applyProtection="1">
      <alignment/>
      <protection/>
    </xf>
    <xf numFmtId="43" fontId="83" fillId="0" borderId="112" xfId="0" applyNumberFormat="1" applyFont="1" applyFill="1" applyBorder="1" applyAlignment="1" applyProtection="1">
      <alignment/>
      <protection/>
    </xf>
    <xf numFmtId="43" fontId="115" fillId="0" borderId="77" xfId="102" applyFont="1" applyFill="1" applyBorder="1" applyAlignment="1" applyProtection="1">
      <alignment/>
      <protection/>
    </xf>
    <xf numFmtId="43" fontId="116" fillId="0" borderId="0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/>
      <protection/>
    </xf>
    <xf numFmtId="43" fontId="78" fillId="0" borderId="37" xfId="102" applyFont="1" applyBorder="1" applyAlignment="1">
      <alignment/>
    </xf>
    <xf numFmtId="43" fontId="78" fillId="0" borderId="37" xfId="102" applyFont="1" applyFill="1" applyBorder="1" applyAlignment="1" applyProtection="1">
      <alignment/>
      <protection/>
    </xf>
    <xf numFmtId="0" fontId="78" fillId="0" borderId="70" xfId="0" applyNumberFormat="1" applyFont="1" applyFill="1" applyBorder="1" applyAlignment="1" applyProtection="1">
      <alignment/>
      <protection/>
    </xf>
    <xf numFmtId="0" fontId="78" fillId="0" borderId="45" xfId="0" applyNumberFormat="1" applyFont="1" applyFill="1" applyBorder="1" applyAlignment="1" applyProtection="1">
      <alignment/>
      <protection/>
    </xf>
    <xf numFmtId="43" fontId="78" fillId="0" borderId="39" xfId="102" applyFont="1" applyBorder="1" applyAlignment="1">
      <alignment/>
    </xf>
    <xf numFmtId="43" fontId="78" fillId="0" borderId="39" xfId="0" applyNumberFormat="1" applyFont="1" applyFill="1" applyBorder="1" applyAlignment="1" applyProtection="1">
      <alignment/>
      <protection/>
    </xf>
    <xf numFmtId="0" fontId="78" fillId="0" borderId="49" xfId="0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 applyProtection="1">
      <alignment horizontal="center"/>
      <protection/>
    </xf>
    <xf numFmtId="0" fontId="78" fillId="0" borderId="38" xfId="0" applyNumberFormat="1" applyFont="1" applyFill="1" applyBorder="1" applyAlignment="1" applyProtection="1">
      <alignment horizontal="center"/>
      <protection/>
    </xf>
    <xf numFmtId="0" fontId="78" fillId="0" borderId="30" xfId="0" applyNumberFormat="1" applyFont="1" applyFill="1" applyBorder="1" applyAlignment="1" applyProtection="1">
      <alignment horizontal="center"/>
      <protection/>
    </xf>
    <xf numFmtId="0" fontId="78" fillId="0" borderId="29" xfId="0" applyNumberFormat="1" applyFont="1" applyFill="1" applyBorder="1" applyAlignment="1" applyProtection="1">
      <alignment horizontal="center"/>
      <protection/>
    </xf>
    <xf numFmtId="0" fontId="78" fillId="0" borderId="38" xfId="0" applyNumberFormat="1" applyFont="1" applyFill="1" applyBorder="1" applyAlignment="1" applyProtection="1">
      <alignment/>
      <protection/>
    </xf>
    <xf numFmtId="0" fontId="78" fillId="0" borderId="30" xfId="0" applyNumberFormat="1" applyFont="1" applyFill="1" applyBorder="1" applyAlignment="1" applyProtection="1">
      <alignment/>
      <protection/>
    </xf>
    <xf numFmtId="0" fontId="78" fillId="0" borderId="29" xfId="0" applyNumberFormat="1" applyFont="1" applyFill="1" applyBorder="1" applyAlignment="1" applyProtection="1">
      <alignment/>
      <protection/>
    </xf>
    <xf numFmtId="0" fontId="22" fillId="0" borderId="25" xfId="0" applyNumberFormat="1" applyFont="1" applyFill="1" applyBorder="1" applyAlignment="1" applyProtection="1" quotePrefix="1">
      <alignment horizontal="left" wrapText="1"/>
      <protection/>
    </xf>
    <xf numFmtId="0" fontId="21" fillId="0" borderId="26" xfId="0" applyNumberFormat="1" applyFont="1" applyFill="1" applyBorder="1" applyAlignment="1" applyProtection="1">
      <alignment wrapText="1"/>
      <protection/>
    </xf>
    <xf numFmtId="0" fontId="22" fillId="0" borderId="25" xfId="0" applyNumberFormat="1" applyFont="1" applyFill="1" applyBorder="1" applyAlignment="1" applyProtection="1">
      <alignment horizontal="left" wrapText="1"/>
      <protection/>
    </xf>
    <xf numFmtId="0" fontId="27" fillId="0" borderId="25" xfId="0" applyNumberFormat="1" applyFont="1" applyFill="1" applyBorder="1" applyAlignment="1" applyProtection="1">
      <alignment horizontal="left" wrapText="1"/>
      <protection/>
    </xf>
    <xf numFmtId="0" fontId="25" fillId="0" borderId="26" xfId="0" applyNumberFormat="1" applyFont="1" applyFill="1" applyBorder="1" applyAlignment="1" applyProtection="1">
      <alignment wrapText="1"/>
      <protection/>
    </xf>
    <xf numFmtId="0" fontId="25" fillId="0" borderId="26" xfId="0" applyNumberFormat="1" applyFont="1" applyFill="1" applyBorder="1" applyAlignment="1" applyProtection="1">
      <alignment/>
      <protection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/>
      <protection/>
    </xf>
    <xf numFmtId="0" fontId="28" fillId="0" borderId="35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2" fillId="0" borderId="25" xfId="0" applyFont="1" applyBorder="1" applyAlignment="1" quotePrefix="1">
      <alignment horizontal="left" vertical="center"/>
    </xf>
    <xf numFmtId="0" fontId="21" fillId="0" borderId="26" xfId="0" applyNumberFormat="1" applyFont="1" applyFill="1" applyBorder="1" applyAlignment="1" applyProtection="1">
      <alignment horizontal="left" vertical="center"/>
      <protection/>
    </xf>
    <xf numFmtId="0" fontId="22" fillId="0" borderId="25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26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64" xfId="0" applyNumberFormat="1" applyFont="1" applyFill="1" applyBorder="1" applyAlignment="1" applyProtection="1" quotePrefix="1">
      <alignment horizontal="left" vertical="center" wrapText="1"/>
      <protection/>
    </xf>
    <xf numFmtId="0" fontId="22" fillId="0" borderId="25" xfId="0" applyFont="1" applyBorder="1" applyAlignment="1" quotePrefix="1">
      <alignment horizontal="left"/>
    </xf>
    <xf numFmtId="0" fontId="21" fillId="0" borderId="26" xfId="0" applyNumberFormat="1" applyFont="1" applyFill="1" applyBorder="1" applyAlignment="1" applyProtection="1">
      <alignment/>
      <protection/>
    </xf>
    <xf numFmtId="0" fontId="65" fillId="0" borderId="39" xfId="0" applyNumberFormat="1" applyFont="1" applyFill="1" applyBorder="1" applyAlignment="1" applyProtection="1">
      <alignment horizontal="center"/>
      <protection/>
    </xf>
    <xf numFmtId="0" fontId="22" fillId="0" borderId="25" xfId="0" applyNumberFormat="1" applyFont="1" applyFill="1" applyBorder="1" applyAlignment="1" applyProtection="1">
      <alignment horizontal="left" vertical="center" wrapText="1"/>
      <protection/>
    </xf>
    <xf numFmtId="0" fontId="22" fillId="0" borderId="26" xfId="0" applyNumberFormat="1" applyFont="1" applyFill="1" applyBorder="1" applyAlignment="1" applyProtection="1">
      <alignment horizontal="left" vertical="center" wrapText="1"/>
      <protection/>
    </xf>
    <xf numFmtId="0" fontId="22" fillId="0" borderId="64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Alignment="1">
      <alignment horizontal="center"/>
    </xf>
    <xf numFmtId="0" fontId="37" fillId="0" borderId="34" xfId="0" applyFont="1" applyFill="1" applyBorder="1" applyAlignment="1">
      <alignment horizontal="center" vertical="center"/>
    </xf>
    <xf numFmtId="0" fontId="38" fillId="0" borderId="65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39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89" fillId="0" borderId="32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32" xfId="0" applyFont="1" applyBorder="1" applyAlignment="1">
      <alignment horizontal="center" vertical="center" wrapText="1"/>
    </xf>
    <xf numFmtId="0" fontId="89" fillId="0" borderId="29" xfId="0" applyFont="1" applyBorder="1" applyAlignment="1">
      <alignment horizontal="center" vertical="center" wrapText="1"/>
    </xf>
    <xf numFmtId="0" fontId="51" fillId="0" borderId="113" xfId="102" applyNumberFormat="1" applyFont="1" applyBorder="1" applyAlignment="1">
      <alignment horizontal="center"/>
    </xf>
    <xf numFmtId="0" fontId="51" fillId="0" borderId="114" xfId="102" applyNumberFormat="1" applyFont="1" applyBorder="1" applyAlignment="1">
      <alignment horizontal="center"/>
    </xf>
    <xf numFmtId="0" fontId="51" fillId="0" borderId="113" xfId="102" applyNumberFormat="1" applyFont="1" applyFill="1" applyBorder="1" applyAlignment="1" applyProtection="1">
      <alignment horizontal="center"/>
      <protection/>
    </xf>
    <xf numFmtId="0" fontId="51" fillId="0" borderId="114" xfId="102" applyNumberFormat="1" applyFont="1" applyFill="1" applyBorder="1" applyAlignment="1" applyProtection="1">
      <alignment horizontal="center"/>
      <protection/>
    </xf>
    <xf numFmtId="0" fontId="89" fillId="0" borderId="33" xfId="0" applyNumberFormat="1" applyFont="1" applyFill="1" applyBorder="1" applyAlignment="1" applyProtection="1">
      <alignment horizontal="center" vertical="center" wrapText="1"/>
      <protection/>
    </xf>
    <xf numFmtId="0" fontId="89" fillId="0" borderId="115" xfId="0" applyNumberFormat="1" applyFont="1" applyFill="1" applyBorder="1" applyAlignment="1" applyProtection="1">
      <alignment horizontal="center" vertical="center" wrapText="1"/>
      <protection/>
    </xf>
    <xf numFmtId="0" fontId="84" fillId="0" borderId="32" xfId="0" applyNumberFormat="1" applyFont="1" applyFill="1" applyBorder="1" applyAlignment="1" applyProtection="1">
      <alignment horizontal="center" vertical="center"/>
      <protection/>
    </xf>
    <xf numFmtId="0" fontId="84" fillId="0" borderId="29" xfId="0" applyNumberFormat="1" applyFont="1" applyFill="1" applyBorder="1" applyAlignment="1" applyProtection="1">
      <alignment horizontal="center" vertical="center"/>
      <protection/>
    </xf>
    <xf numFmtId="0" fontId="54" fillId="0" borderId="88" xfId="0" applyFont="1" applyBorder="1" applyAlignment="1">
      <alignment horizontal="center" vertical="center"/>
    </xf>
    <xf numFmtId="0" fontId="54" fillId="0" borderId="116" xfId="0" applyFont="1" applyBorder="1" applyAlignment="1">
      <alignment horizontal="center" vertical="center"/>
    </xf>
    <xf numFmtId="0" fontId="54" fillId="0" borderId="89" xfId="0" applyFont="1" applyBorder="1" applyAlignment="1">
      <alignment horizontal="center" vertical="center"/>
    </xf>
    <xf numFmtId="0" fontId="54" fillId="0" borderId="117" xfId="0" applyFont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/>
      <protection/>
    </xf>
    <xf numFmtId="0" fontId="27" fillId="0" borderId="50" xfId="0" applyNumberFormat="1" applyFont="1" applyFill="1" applyBorder="1" applyAlignment="1" applyProtection="1">
      <alignment horizontal="center"/>
      <protection/>
    </xf>
    <xf numFmtId="0" fontId="55" fillId="0" borderId="3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2" fontId="55" fillId="0" borderId="92" xfId="0" applyNumberFormat="1" applyFont="1" applyBorder="1" applyAlignment="1">
      <alignment horizontal="center" vertical="center" wrapText="1"/>
    </xf>
    <xf numFmtId="2" fontId="55" fillId="0" borderId="118" xfId="0" applyNumberFormat="1" applyFont="1" applyBorder="1" applyAlignment="1">
      <alignment horizontal="center" vertical="center" wrapText="1"/>
    </xf>
    <xf numFmtId="2" fontId="55" fillId="0" borderId="111" xfId="0" applyNumberFormat="1" applyFont="1" applyBorder="1" applyAlignment="1">
      <alignment horizontal="center" wrapText="1"/>
    </xf>
    <xf numFmtId="2" fontId="55" fillId="0" borderId="119" xfId="0" applyNumberFormat="1" applyFont="1" applyBorder="1" applyAlignment="1">
      <alignment horizontal="center" wrapText="1"/>
    </xf>
    <xf numFmtId="2" fontId="55" fillId="0" borderId="111" xfId="0" applyNumberFormat="1" applyFont="1" applyBorder="1" applyAlignment="1">
      <alignment horizontal="center" vertical="center" wrapText="1"/>
    </xf>
    <xf numFmtId="2" fontId="55" fillId="0" borderId="119" xfId="0" applyNumberFormat="1" applyFont="1" applyBorder="1" applyAlignment="1">
      <alignment horizontal="center" vertical="center" wrapText="1"/>
    </xf>
    <xf numFmtId="2" fontId="55" fillId="0" borderId="120" xfId="0" applyNumberFormat="1" applyFont="1" applyBorder="1" applyAlignment="1">
      <alignment horizontal="center" vertical="center" wrapText="1"/>
    </xf>
    <xf numFmtId="2" fontId="55" fillId="0" borderId="12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  <cellStyle name="Zarez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525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19050" y="3390900"/>
          <a:ext cx="1352550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1352550</xdr:colOff>
      <xdr:row>27</xdr:row>
      <xdr:rowOff>638175</xdr:rowOff>
    </xdr:to>
    <xdr:sp>
      <xdr:nvSpPr>
        <xdr:cNvPr id="3" name="Line 1"/>
        <xdr:cNvSpPr>
          <a:spLocks/>
        </xdr:cNvSpPr>
      </xdr:nvSpPr>
      <xdr:spPr>
        <a:xfrm>
          <a:off x="0" y="6362700"/>
          <a:ext cx="135255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1">
      <selection activeCell="K11" sqref="K11"/>
    </sheetView>
  </sheetViews>
  <sheetFormatPr defaultColWidth="11.421875" defaultRowHeight="12.75"/>
  <cols>
    <col min="1" max="2" width="4.28125" style="4" customWidth="1"/>
    <col min="3" max="3" width="5.57421875" style="4" customWidth="1"/>
    <col min="4" max="4" width="5.28125" style="61" customWidth="1"/>
    <col min="5" max="5" width="44.7109375" style="4" customWidth="1"/>
    <col min="6" max="6" width="17.57421875" style="4" bestFit="1" customWidth="1"/>
    <col min="7" max="7" width="17.28125" style="4" customWidth="1"/>
    <col min="8" max="8" width="16.7109375" style="4" customWidth="1"/>
    <col min="9" max="16384" width="11.421875" style="4" customWidth="1"/>
  </cols>
  <sheetData>
    <row r="1" spans="1:8" ht="48" customHeight="1">
      <c r="A1" s="649" t="s">
        <v>296</v>
      </c>
      <c r="B1" s="649"/>
      <c r="C1" s="649"/>
      <c r="D1" s="649"/>
      <c r="E1" s="649"/>
      <c r="F1" s="649"/>
      <c r="G1" s="649"/>
      <c r="H1" s="649"/>
    </row>
    <row r="2" spans="1:8" s="48" customFormat="1" ht="26.25" customHeight="1">
      <c r="A2" s="649" t="s">
        <v>32</v>
      </c>
      <c r="B2" s="649"/>
      <c r="C2" s="649"/>
      <c r="D2" s="649"/>
      <c r="E2" s="649"/>
      <c r="F2" s="649"/>
      <c r="G2" s="650"/>
      <c r="H2" s="650"/>
    </row>
    <row r="3" spans="1:5" ht="21.75" customHeight="1">
      <c r="A3" s="658"/>
      <c r="B3" s="658"/>
      <c r="C3" s="658"/>
      <c r="D3" s="658"/>
      <c r="E3" s="416"/>
    </row>
    <row r="4" spans="1:9" ht="27.75" customHeight="1">
      <c r="A4" s="50"/>
      <c r="B4" s="51"/>
      <c r="C4" s="51"/>
      <c r="D4" s="52"/>
      <c r="E4" s="53"/>
      <c r="F4" s="54" t="s">
        <v>293</v>
      </c>
      <c r="G4" s="54" t="s">
        <v>294</v>
      </c>
      <c r="H4" s="55" t="s">
        <v>295</v>
      </c>
      <c r="I4" s="70"/>
    </row>
    <row r="5" spans="1:9" ht="15.75" customHeight="1">
      <c r="A5" s="659" t="s">
        <v>33</v>
      </c>
      <c r="B5" s="660"/>
      <c r="C5" s="660"/>
      <c r="D5" s="660"/>
      <c r="E5" s="661"/>
      <c r="F5" s="610">
        <v>807131.8</v>
      </c>
      <c r="G5" s="610">
        <v>827131.8</v>
      </c>
      <c r="H5" s="610">
        <v>827131.8</v>
      </c>
      <c r="I5" s="70"/>
    </row>
    <row r="6" spans="1:8" ht="18.75" customHeight="1">
      <c r="A6" s="659" t="s">
        <v>0</v>
      </c>
      <c r="B6" s="660"/>
      <c r="C6" s="660"/>
      <c r="D6" s="660"/>
      <c r="E6" s="661"/>
      <c r="F6" s="610">
        <v>807131.8</v>
      </c>
      <c r="G6" s="610">
        <v>827131.8</v>
      </c>
      <c r="H6" s="610">
        <v>827131.8</v>
      </c>
    </row>
    <row r="7" spans="1:8" ht="15.75" customHeight="1">
      <c r="A7" s="651" t="s">
        <v>1</v>
      </c>
      <c r="B7" s="652"/>
      <c r="C7" s="652"/>
      <c r="D7" s="652"/>
      <c r="E7" s="652"/>
      <c r="F7" s="610"/>
      <c r="G7" s="610"/>
      <c r="H7" s="610"/>
    </row>
    <row r="8" spans="1:8" ht="18" customHeight="1">
      <c r="A8" s="640" t="s">
        <v>34</v>
      </c>
      <c r="B8" s="641"/>
      <c r="C8" s="641"/>
      <c r="D8" s="641"/>
      <c r="E8" s="642"/>
      <c r="F8" s="610">
        <v>807131.8</v>
      </c>
      <c r="G8" s="610">
        <v>827131.8</v>
      </c>
      <c r="H8" s="610">
        <v>827131.8</v>
      </c>
    </row>
    <row r="9" spans="1:8" ht="18" customHeight="1">
      <c r="A9" s="653" t="s">
        <v>2</v>
      </c>
      <c r="B9" s="654"/>
      <c r="C9" s="654"/>
      <c r="D9" s="654"/>
      <c r="E9" s="655"/>
      <c r="F9" s="610">
        <v>807131.8</v>
      </c>
      <c r="G9" s="610">
        <v>827131.8</v>
      </c>
      <c r="H9" s="610">
        <v>827131.8</v>
      </c>
    </row>
    <row r="10" spans="1:8" ht="16.5" customHeight="1">
      <c r="A10" s="656" t="s">
        <v>3</v>
      </c>
      <c r="B10" s="657"/>
      <c r="C10" s="657"/>
      <c r="D10" s="657"/>
      <c r="E10" s="657"/>
      <c r="F10" s="85">
        <v>0</v>
      </c>
      <c r="G10" s="85"/>
      <c r="H10" s="85">
        <v>0</v>
      </c>
    </row>
    <row r="11" spans="1:8" ht="18.75" customHeight="1">
      <c r="A11" s="634" t="s">
        <v>4</v>
      </c>
      <c r="B11" s="635"/>
      <c r="C11" s="635"/>
      <c r="D11" s="635"/>
      <c r="E11" s="635"/>
      <c r="F11" s="85">
        <f>+F5-F8</f>
        <v>0</v>
      </c>
      <c r="G11" s="85">
        <f>+G5-G8</f>
        <v>0</v>
      </c>
      <c r="H11" s="85">
        <f>+H5-H8</f>
        <v>0</v>
      </c>
    </row>
    <row r="12" spans="1:8" ht="18.75" customHeight="1">
      <c r="A12" s="643"/>
      <c r="B12" s="644"/>
      <c r="C12" s="644"/>
      <c r="D12" s="644"/>
      <c r="E12" s="644"/>
      <c r="F12" s="645"/>
      <c r="G12" s="645"/>
      <c r="H12" s="646"/>
    </row>
    <row r="13" spans="1:8" ht="27.75" customHeight="1">
      <c r="A13" s="86"/>
      <c r="B13" s="87"/>
      <c r="C13" s="87"/>
      <c r="D13" s="88"/>
      <c r="E13" s="89"/>
      <c r="F13" s="54" t="s">
        <v>293</v>
      </c>
      <c r="G13" s="54" t="s">
        <v>294</v>
      </c>
      <c r="H13" s="55" t="s">
        <v>295</v>
      </c>
    </row>
    <row r="14" spans="1:8" ht="22.5" customHeight="1">
      <c r="A14" s="637" t="s">
        <v>5</v>
      </c>
      <c r="B14" s="638"/>
      <c r="C14" s="638"/>
      <c r="D14" s="638"/>
      <c r="E14" s="639"/>
      <c r="F14" s="58">
        <v>0</v>
      </c>
      <c r="G14" s="56">
        <v>0</v>
      </c>
      <c r="H14" s="57">
        <v>0</v>
      </c>
    </row>
    <row r="15" spans="1:8" s="43" customFormat="1" ht="18.75" customHeight="1">
      <c r="A15" s="647"/>
      <c r="B15" s="648"/>
      <c r="C15" s="648"/>
      <c r="D15" s="648"/>
      <c r="E15" s="648"/>
      <c r="F15" s="645"/>
      <c r="G15" s="645"/>
      <c r="H15" s="646"/>
    </row>
    <row r="16" spans="1:8" s="43" customFormat="1" ht="27.75" customHeight="1">
      <c r="A16" s="50"/>
      <c r="B16" s="51"/>
      <c r="C16" s="51"/>
      <c r="D16" s="52"/>
      <c r="E16" s="53"/>
      <c r="F16" s="54" t="s">
        <v>293</v>
      </c>
      <c r="G16" s="54" t="s">
        <v>294</v>
      </c>
      <c r="H16" s="55" t="s">
        <v>295</v>
      </c>
    </row>
    <row r="17" spans="1:8" s="43" customFormat="1" ht="15.75" customHeight="1">
      <c r="A17" s="636" t="s">
        <v>6</v>
      </c>
      <c r="B17" s="635"/>
      <c r="C17" s="635"/>
      <c r="D17" s="635"/>
      <c r="E17" s="635"/>
      <c r="F17" s="56"/>
      <c r="G17" s="56"/>
      <c r="H17" s="56"/>
    </row>
    <row r="18" spans="1:8" s="43" customFormat="1" ht="16.5" customHeight="1">
      <c r="A18" s="636" t="s">
        <v>7</v>
      </c>
      <c r="B18" s="635"/>
      <c r="C18" s="635"/>
      <c r="D18" s="635"/>
      <c r="E18" s="635"/>
      <c r="F18" s="56"/>
      <c r="G18" s="56"/>
      <c r="H18" s="56"/>
    </row>
    <row r="19" spans="1:8" s="43" customFormat="1" ht="16.5" customHeight="1">
      <c r="A19" s="634" t="s">
        <v>8</v>
      </c>
      <c r="B19" s="635"/>
      <c r="C19" s="635"/>
      <c r="D19" s="635"/>
      <c r="E19" s="635"/>
      <c r="F19" s="56"/>
      <c r="G19" s="56"/>
      <c r="H19" s="56"/>
    </row>
    <row r="20" spans="1:8" s="43" customFormat="1" ht="15" customHeight="1">
      <c r="A20" s="534"/>
      <c r="B20" s="95"/>
      <c r="C20" s="533"/>
      <c r="D20" s="535"/>
      <c r="E20" s="95"/>
      <c r="F20" s="59"/>
      <c r="G20" s="59"/>
      <c r="H20" s="59"/>
    </row>
    <row r="21" spans="1:8" s="43" customFormat="1" ht="15.75" customHeight="1">
      <c r="A21" s="634" t="s">
        <v>9</v>
      </c>
      <c r="B21" s="635"/>
      <c r="C21" s="635"/>
      <c r="D21" s="635"/>
      <c r="E21" s="635"/>
      <c r="F21" s="56">
        <f>SUM(F11,F14,F19)</f>
        <v>0</v>
      </c>
      <c r="G21" s="56">
        <f>SUM(G11,G14,G19)</f>
        <v>0</v>
      </c>
      <c r="H21" s="56">
        <f>SUM(H11,H14,H19)</f>
        <v>0</v>
      </c>
    </row>
    <row r="22" spans="1:5" s="43" customFormat="1" ht="18" customHeight="1">
      <c r="A22" s="60"/>
      <c r="B22" s="49"/>
      <c r="C22" s="49"/>
      <c r="D22" s="49"/>
      <c r="E22" s="49"/>
    </row>
    <row r="23" ht="12.75">
      <c r="A23" s="4" t="s">
        <v>306</v>
      </c>
    </row>
    <row r="24" spans="6:7" ht="12.75">
      <c r="F24" s="4" t="s">
        <v>49</v>
      </c>
      <c r="G24" s="4" t="s">
        <v>51</v>
      </c>
    </row>
    <row r="25" ht="12.75">
      <c r="G25" s="4" t="s">
        <v>50</v>
      </c>
    </row>
  </sheetData>
  <sheetProtection/>
  <mergeCells count="17">
    <mergeCell ref="A1:H1"/>
    <mergeCell ref="A2:H2"/>
    <mergeCell ref="A7:E7"/>
    <mergeCell ref="A9:E9"/>
    <mergeCell ref="A10:E10"/>
    <mergeCell ref="A11:E11"/>
    <mergeCell ref="A3:D3"/>
    <mergeCell ref="A5:E5"/>
    <mergeCell ref="A6:E6"/>
    <mergeCell ref="A21:E21"/>
    <mergeCell ref="A17:E17"/>
    <mergeCell ref="A18:E18"/>
    <mergeCell ref="A19:E19"/>
    <mergeCell ref="A14:E14"/>
    <mergeCell ref="A8:E8"/>
    <mergeCell ref="A12:H12"/>
    <mergeCell ref="A15:H15"/>
  </mergeCells>
  <printOptions horizontalCentered="1"/>
  <pageMargins left="0.25" right="0.25" top="0.75" bottom="0.75" header="0.3" footer="0.3"/>
  <pageSetup fitToWidth="0" fitToHeight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"/>
  <sheetViews>
    <sheetView zoomScalePageLayoutView="0" workbookViewId="0" topLeftCell="A1">
      <selection activeCell="Q18" sqref="Q18"/>
    </sheetView>
  </sheetViews>
  <sheetFormatPr defaultColWidth="9.140625" defaultRowHeight="12.75"/>
  <cols>
    <col min="2" max="2" width="1.28515625" style="0" customWidth="1"/>
    <col min="7" max="8" width="15.57421875" style="0" customWidth="1"/>
    <col min="9" max="9" width="15.28125" style="0" customWidth="1"/>
    <col min="10" max="10" width="14.28125" style="0" bestFit="1" customWidth="1"/>
  </cols>
  <sheetData>
    <row r="1" spans="1:9" ht="14.25">
      <c r="A1" s="179" t="s">
        <v>86</v>
      </c>
      <c r="B1" s="179"/>
      <c r="C1" s="179"/>
      <c r="D1" s="180" t="s">
        <v>52</v>
      </c>
      <c r="E1" s="180"/>
      <c r="F1" s="180"/>
      <c r="G1" s="179"/>
      <c r="H1" s="179"/>
      <c r="I1" s="179"/>
    </row>
    <row r="2" spans="1:9" ht="15">
      <c r="A2" s="179" t="s">
        <v>87</v>
      </c>
      <c r="B2" s="179"/>
      <c r="C2" s="179"/>
      <c r="D2" s="181" t="s">
        <v>88</v>
      </c>
      <c r="E2" s="180"/>
      <c r="F2" s="180"/>
      <c r="G2" s="179"/>
      <c r="H2" s="179"/>
      <c r="I2" s="179"/>
    </row>
    <row r="3" spans="1:9" ht="14.25">
      <c r="A3" s="179" t="s">
        <v>89</v>
      </c>
      <c r="B3" s="179"/>
      <c r="C3" s="179"/>
      <c r="D3" s="180">
        <v>21</v>
      </c>
      <c r="E3" s="180"/>
      <c r="F3" s="180"/>
      <c r="G3" s="179"/>
      <c r="H3" s="179"/>
      <c r="I3" s="179"/>
    </row>
    <row r="4" spans="1:9" ht="14.25">
      <c r="A4" s="179" t="s">
        <v>90</v>
      </c>
      <c r="B4" s="179"/>
      <c r="C4" s="179"/>
      <c r="D4" s="180">
        <v>8510</v>
      </c>
      <c r="E4" s="179"/>
      <c r="F4" s="179"/>
      <c r="G4" s="179"/>
      <c r="H4" s="179"/>
      <c r="I4" s="179"/>
    </row>
    <row r="5" spans="1:9" ht="14.25">
      <c r="A5" s="179" t="s">
        <v>291</v>
      </c>
      <c r="B5" s="179"/>
      <c r="C5" s="179"/>
      <c r="D5" s="180"/>
      <c r="E5" s="179"/>
      <c r="F5" s="179"/>
      <c r="G5" s="179"/>
      <c r="H5" s="179"/>
      <c r="I5" s="179"/>
    </row>
    <row r="6" spans="1:9" ht="14.25">
      <c r="A6" s="179" t="s">
        <v>322</v>
      </c>
      <c r="B6" s="179"/>
      <c r="C6" s="179"/>
      <c r="D6" s="180"/>
      <c r="E6" s="179"/>
      <c r="F6" s="179"/>
      <c r="G6" s="179"/>
      <c r="H6" s="179"/>
      <c r="I6" s="179"/>
    </row>
    <row r="7" spans="1:9" ht="14.25">
      <c r="A7" s="179"/>
      <c r="B7" s="179"/>
      <c r="C7" s="179"/>
      <c r="D7" s="180"/>
      <c r="E7" s="179"/>
      <c r="F7" s="179"/>
      <c r="G7" s="179"/>
      <c r="H7" s="179"/>
      <c r="I7" s="179"/>
    </row>
    <row r="8" spans="1:9" ht="14.25">
      <c r="A8" s="179" t="s">
        <v>307</v>
      </c>
      <c r="B8" s="179"/>
      <c r="C8" s="179"/>
      <c r="D8" s="180"/>
      <c r="E8" s="179"/>
      <c r="F8" s="179"/>
      <c r="G8" s="179"/>
      <c r="H8" s="179"/>
      <c r="I8" s="179"/>
    </row>
    <row r="9" spans="1:9" ht="14.25">
      <c r="A9" s="179"/>
      <c r="B9" s="179"/>
      <c r="C9" s="179"/>
      <c r="D9" s="180"/>
      <c r="E9" s="179"/>
      <c r="F9" s="179"/>
      <c r="G9" s="179"/>
      <c r="H9" s="179"/>
      <c r="I9" s="179"/>
    </row>
    <row r="10" spans="1:9" ht="14.25">
      <c r="A10" s="662" t="s">
        <v>310</v>
      </c>
      <c r="B10" s="662"/>
      <c r="C10" s="662"/>
      <c r="D10" s="662"/>
      <c r="E10" s="662"/>
      <c r="F10" s="662"/>
      <c r="G10" s="662"/>
      <c r="H10" s="662"/>
      <c r="I10" s="662"/>
    </row>
    <row r="11" spans="1:9" ht="14.25">
      <c r="A11" s="179"/>
      <c r="B11" s="179"/>
      <c r="C11" s="180"/>
      <c r="D11" s="180"/>
      <c r="E11" s="180"/>
      <c r="F11" s="180"/>
      <c r="G11" s="180"/>
      <c r="H11" s="179"/>
      <c r="I11" s="179"/>
    </row>
    <row r="12" spans="1:10" ht="14.25">
      <c r="A12" s="350" t="s">
        <v>91</v>
      </c>
      <c r="B12" s="182"/>
      <c r="C12" s="352"/>
      <c r="D12" s="352" t="s">
        <v>92</v>
      </c>
      <c r="E12" s="352"/>
      <c r="F12" s="352"/>
      <c r="G12" s="352"/>
      <c r="H12" s="352"/>
      <c r="I12" s="351" t="s">
        <v>93</v>
      </c>
      <c r="J12" s="4"/>
    </row>
    <row r="13" spans="1:10" ht="15">
      <c r="A13" s="218" t="s">
        <v>94</v>
      </c>
      <c r="B13" s="181">
        <v>6</v>
      </c>
      <c r="C13" s="181" t="s">
        <v>0</v>
      </c>
      <c r="D13" s="179"/>
      <c r="E13" s="179"/>
      <c r="F13" s="179"/>
      <c r="G13" s="179"/>
      <c r="H13" s="179"/>
      <c r="I13" s="290"/>
      <c r="J13" s="4"/>
    </row>
    <row r="14" spans="1:10" ht="15">
      <c r="A14" s="218">
        <v>634</v>
      </c>
      <c r="B14" s="181" t="s">
        <v>208</v>
      </c>
      <c r="C14" s="181"/>
      <c r="D14" s="179"/>
      <c r="E14" s="179"/>
      <c r="F14" s="179"/>
      <c r="G14" s="179"/>
      <c r="H14" s="179"/>
      <c r="I14" s="291">
        <v>0</v>
      </c>
      <c r="J14" s="328"/>
    </row>
    <row r="15" spans="1:10" ht="15">
      <c r="A15" s="341">
        <v>63414</v>
      </c>
      <c r="B15" s="179" t="s">
        <v>209</v>
      </c>
      <c r="C15" s="181"/>
      <c r="D15" s="179"/>
      <c r="E15" s="179"/>
      <c r="F15" s="179"/>
      <c r="G15" s="179"/>
      <c r="H15" s="179"/>
      <c r="I15" s="292">
        <v>0</v>
      </c>
      <c r="J15" s="328"/>
    </row>
    <row r="16" spans="1:10" ht="15">
      <c r="A16" s="218">
        <v>636</v>
      </c>
      <c r="B16" s="181" t="s">
        <v>210</v>
      </c>
      <c r="C16" s="181"/>
      <c r="D16" s="179"/>
      <c r="E16" s="179"/>
      <c r="F16" s="179"/>
      <c r="G16" s="179"/>
      <c r="H16" s="179"/>
      <c r="I16" s="291">
        <f>SUM(I17)</f>
        <v>32084.4</v>
      </c>
      <c r="J16" s="328"/>
    </row>
    <row r="17" spans="1:10" ht="14.25">
      <c r="A17" s="224">
        <v>63612</v>
      </c>
      <c r="B17" s="179" t="s">
        <v>211</v>
      </c>
      <c r="C17" s="179"/>
      <c r="D17" s="179"/>
      <c r="E17" s="179"/>
      <c r="F17" s="179"/>
      <c r="G17" s="179"/>
      <c r="H17" s="179"/>
      <c r="I17" s="293">
        <v>32084.4</v>
      </c>
      <c r="J17" s="328"/>
    </row>
    <row r="18" spans="1:10" ht="15">
      <c r="A18" s="342">
        <v>639</v>
      </c>
      <c r="B18" s="181" t="s">
        <v>212</v>
      </c>
      <c r="C18" s="96"/>
      <c r="D18" s="96"/>
      <c r="E18" s="96"/>
      <c r="F18" s="96"/>
      <c r="G18" s="96"/>
      <c r="H18" s="96"/>
      <c r="I18" s="294">
        <f>SUM(I19)</f>
        <v>0</v>
      </c>
      <c r="J18" s="328"/>
    </row>
    <row r="19" spans="1:10" ht="14.25">
      <c r="A19" s="224">
        <v>63931</v>
      </c>
      <c r="B19" s="179" t="s">
        <v>213</v>
      </c>
      <c r="C19" s="179"/>
      <c r="D19" s="179"/>
      <c r="E19" s="179"/>
      <c r="F19" s="179"/>
      <c r="G19" s="179"/>
      <c r="H19" s="179"/>
      <c r="I19" s="293">
        <v>0</v>
      </c>
      <c r="J19" s="328"/>
    </row>
    <row r="20" spans="1:10" ht="14.25">
      <c r="A20" s="224"/>
      <c r="B20" s="179"/>
      <c r="C20" s="179"/>
      <c r="D20" s="179"/>
      <c r="E20" s="179"/>
      <c r="F20" s="179"/>
      <c r="G20" s="179"/>
      <c r="H20" s="179"/>
      <c r="I20" s="293"/>
      <c r="J20" s="328"/>
    </row>
    <row r="21" spans="1:10" ht="15">
      <c r="A21" s="222">
        <v>652</v>
      </c>
      <c r="B21" s="181" t="s">
        <v>96</v>
      </c>
      <c r="C21" s="179"/>
      <c r="D21" s="179"/>
      <c r="E21" s="179"/>
      <c r="F21" s="179"/>
      <c r="G21" s="179"/>
      <c r="H21" s="179"/>
      <c r="I21" s="294">
        <f>SUM(I22)</f>
        <v>180547.4</v>
      </c>
      <c r="J21" s="328"/>
    </row>
    <row r="22" spans="1:10" ht="14.25">
      <c r="A22" s="224">
        <v>65264</v>
      </c>
      <c r="B22" s="179" t="s">
        <v>214</v>
      </c>
      <c r="C22" s="179"/>
      <c r="D22" s="179"/>
      <c r="E22" s="179"/>
      <c r="F22" s="179"/>
      <c r="G22" s="179"/>
      <c r="H22" s="179"/>
      <c r="I22" s="293">
        <v>180547.4</v>
      </c>
      <c r="J22" s="328"/>
    </row>
    <row r="23" spans="1:10" ht="15">
      <c r="A23" s="222">
        <v>661</v>
      </c>
      <c r="B23" s="181" t="s">
        <v>215</v>
      </c>
      <c r="C23" s="181"/>
      <c r="D23" s="181"/>
      <c r="E23" s="181"/>
      <c r="F23" s="181"/>
      <c r="G23" s="181"/>
      <c r="H23" s="181"/>
      <c r="I23" s="294">
        <f>SUM(I24)</f>
        <v>4500</v>
      </c>
      <c r="J23" s="328"/>
    </row>
    <row r="24" spans="1:10" ht="14.25">
      <c r="A24" s="224">
        <v>66151</v>
      </c>
      <c r="B24" s="179" t="s">
        <v>216</v>
      </c>
      <c r="C24" s="179"/>
      <c r="D24" s="179"/>
      <c r="E24" s="179"/>
      <c r="F24" s="179"/>
      <c r="G24" s="179"/>
      <c r="H24" s="179"/>
      <c r="I24" s="293">
        <v>4500</v>
      </c>
      <c r="J24" s="328"/>
    </row>
    <row r="25" spans="1:10" ht="12.75">
      <c r="A25" s="185"/>
      <c r="B25" s="96"/>
      <c r="C25" s="96"/>
      <c r="D25" s="96"/>
      <c r="E25" s="96"/>
      <c r="F25" s="96"/>
      <c r="G25" s="96"/>
      <c r="H25" s="96"/>
      <c r="I25" s="285"/>
      <c r="J25" s="4"/>
    </row>
    <row r="26" spans="1:10" ht="15">
      <c r="A26" s="222"/>
      <c r="B26" s="181"/>
      <c r="C26" s="181"/>
      <c r="D26" s="181"/>
      <c r="E26" s="181"/>
      <c r="F26" s="181"/>
      <c r="G26" s="181"/>
      <c r="H26" s="181"/>
      <c r="I26" s="294"/>
      <c r="J26" s="4"/>
    </row>
    <row r="27" spans="1:10" ht="14.25">
      <c r="A27" s="224"/>
      <c r="B27" s="179"/>
      <c r="C27" s="179"/>
      <c r="D27" s="179"/>
      <c r="E27" s="179"/>
      <c r="F27" s="179"/>
      <c r="G27" s="179"/>
      <c r="H27" s="179"/>
      <c r="I27" s="293"/>
      <c r="J27" s="4"/>
    </row>
    <row r="28" spans="1:10" ht="15">
      <c r="A28" s="222">
        <v>671</v>
      </c>
      <c r="B28" s="181" t="s">
        <v>217</v>
      </c>
      <c r="C28" s="181"/>
      <c r="D28" s="181"/>
      <c r="E28" s="181"/>
      <c r="F28" s="181"/>
      <c r="G28" s="181"/>
      <c r="H28" s="181"/>
      <c r="I28" s="294">
        <f>I29</f>
        <v>590000</v>
      </c>
      <c r="J28" s="328"/>
    </row>
    <row r="29" spans="1:10" ht="14.25">
      <c r="A29" s="224">
        <v>67111</v>
      </c>
      <c r="B29" s="179" t="s">
        <v>218</v>
      </c>
      <c r="C29" s="179"/>
      <c r="D29" s="179"/>
      <c r="E29" s="179"/>
      <c r="F29" s="179"/>
      <c r="G29" s="179"/>
      <c r="H29" s="179"/>
      <c r="I29" s="293">
        <v>590000</v>
      </c>
      <c r="J29" s="328"/>
    </row>
    <row r="30" spans="1:10" ht="14.25">
      <c r="A30" s="343"/>
      <c r="B30" s="179"/>
      <c r="C30" s="179"/>
      <c r="D30" s="179"/>
      <c r="E30" s="179"/>
      <c r="F30" s="179"/>
      <c r="G30" s="179"/>
      <c r="H30" s="179"/>
      <c r="I30" s="292"/>
      <c r="J30" s="4"/>
    </row>
    <row r="31" spans="1:10" ht="15">
      <c r="A31" s="297" t="s">
        <v>101</v>
      </c>
      <c r="B31" s="215"/>
      <c r="C31" s="215"/>
      <c r="D31" s="215"/>
      <c r="E31" s="215"/>
      <c r="F31" s="215"/>
      <c r="G31" s="215"/>
      <c r="H31" s="215"/>
      <c r="I31" s="295">
        <f>SUM(I14+I16+I18+I21+I23+I28)</f>
        <v>807131.8</v>
      </c>
      <c r="J31" s="329"/>
    </row>
    <row r="32" spans="1:10" ht="14.25">
      <c r="A32" s="179"/>
      <c r="B32" s="179"/>
      <c r="C32" s="179"/>
      <c r="D32" s="179"/>
      <c r="E32" s="179"/>
      <c r="F32" s="179"/>
      <c r="G32" s="179"/>
      <c r="H32" s="179"/>
      <c r="I32" s="187"/>
      <c r="J32" s="4"/>
    </row>
    <row r="33" spans="1:10" ht="14.25">
      <c r="A33" s="179"/>
      <c r="B33" s="179"/>
      <c r="C33" s="179"/>
      <c r="D33" s="179"/>
      <c r="E33" s="179"/>
      <c r="F33" s="276"/>
      <c r="G33" s="179"/>
      <c r="H33" s="179"/>
      <c r="I33" s="187"/>
      <c r="J33" s="4"/>
    </row>
    <row r="34" spans="1:10" ht="14.25">
      <c r="A34" s="179"/>
      <c r="B34" s="179"/>
      <c r="C34" s="179"/>
      <c r="D34" s="179"/>
      <c r="E34" s="179"/>
      <c r="F34" s="276"/>
      <c r="G34" s="179"/>
      <c r="H34" s="179"/>
      <c r="I34" s="187"/>
      <c r="J34" s="4"/>
    </row>
    <row r="35" spans="1:10" ht="15">
      <c r="A35" s="296"/>
      <c r="B35" s="277"/>
      <c r="C35" s="277"/>
      <c r="D35" s="277"/>
      <c r="E35" s="277"/>
      <c r="F35" s="277"/>
      <c r="G35" s="277"/>
      <c r="H35" s="277"/>
      <c r="I35" s="313"/>
      <c r="J35" s="4"/>
    </row>
    <row r="36" spans="1:10" ht="15">
      <c r="A36" s="323"/>
      <c r="B36" s="324"/>
      <c r="C36" s="324"/>
      <c r="D36" s="324"/>
      <c r="E36" s="324"/>
      <c r="F36" s="324"/>
      <c r="G36" s="324"/>
      <c r="H36" s="324"/>
      <c r="I36" s="322"/>
      <c r="J36" s="4"/>
    </row>
    <row r="37" spans="1:10" ht="15">
      <c r="A37" s="189" t="s">
        <v>102</v>
      </c>
      <c r="B37" s="190"/>
      <c r="C37" s="191"/>
      <c r="D37" s="192"/>
      <c r="E37" s="192"/>
      <c r="F37" s="192"/>
      <c r="G37" s="311" t="s">
        <v>266</v>
      </c>
      <c r="H37" s="279" t="s">
        <v>103</v>
      </c>
      <c r="I37" s="280" t="s">
        <v>219</v>
      </c>
      <c r="J37" s="92"/>
    </row>
    <row r="38" spans="1:10" ht="14.25">
      <c r="A38" s="194"/>
      <c r="B38" s="195"/>
      <c r="C38" s="196"/>
      <c r="D38" s="197"/>
      <c r="E38" s="197"/>
      <c r="F38" s="197"/>
      <c r="G38" s="312" t="s">
        <v>104</v>
      </c>
      <c r="H38" s="281" t="s">
        <v>105</v>
      </c>
      <c r="I38" s="282" t="s">
        <v>220</v>
      </c>
      <c r="J38" s="92"/>
    </row>
    <row r="39" spans="1:10" ht="15">
      <c r="A39" s="198" t="s">
        <v>185</v>
      </c>
      <c r="B39" s="199"/>
      <c r="C39" s="200" t="s">
        <v>17</v>
      </c>
      <c r="D39" s="201"/>
      <c r="E39" s="201"/>
      <c r="F39" s="186"/>
      <c r="G39" s="327">
        <f>SUM(G41+G132)</f>
        <v>807131.7999999999</v>
      </c>
      <c r="H39" s="339">
        <f>SUM(H41+H132)</f>
        <v>590000</v>
      </c>
      <c r="I39" s="284">
        <f>SUM(I41+I132)</f>
        <v>217131.80000000002</v>
      </c>
      <c r="J39" s="330"/>
    </row>
    <row r="40" spans="1:10" ht="12.75">
      <c r="A40" s="202"/>
      <c r="B40" s="96"/>
      <c r="C40" s="96"/>
      <c r="D40" s="96"/>
      <c r="E40" s="96"/>
      <c r="F40" s="203"/>
      <c r="G40" s="286"/>
      <c r="H40" s="286"/>
      <c r="I40" s="333"/>
      <c r="J40" s="92"/>
    </row>
    <row r="41" spans="1:10" ht="15">
      <c r="A41" s="185"/>
      <c r="B41" s="204">
        <v>3</v>
      </c>
      <c r="C41" s="204" t="s">
        <v>221</v>
      </c>
      <c r="D41" s="204"/>
      <c r="E41" s="204"/>
      <c r="F41" s="205"/>
      <c r="G41" s="298">
        <f>SUM(G42+G56+G128)</f>
        <v>801631.7999999999</v>
      </c>
      <c r="H41" s="314">
        <f>SUM(H42+H56+H128)</f>
        <v>590000</v>
      </c>
      <c r="I41" s="314">
        <f>SUM(I42+I56+I128)</f>
        <v>211631.80000000002</v>
      </c>
      <c r="J41" s="330"/>
    </row>
    <row r="42" spans="1:10" ht="15">
      <c r="A42" s="224"/>
      <c r="B42" s="181"/>
      <c r="C42" s="181" t="s">
        <v>106</v>
      </c>
      <c r="D42" s="181"/>
      <c r="E42" s="181"/>
      <c r="F42" s="181"/>
      <c r="G42" s="288">
        <f>G43+G51+G45</f>
        <v>623373.6799999999</v>
      </c>
      <c r="H42" s="283">
        <f>H43+H51+H45</f>
        <v>590000</v>
      </c>
      <c r="I42" s="283">
        <f>I43+I45+I51</f>
        <v>33373.68000000002</v>
      </c>
      <c r="J42" s="330"/>
    </row>
    <row r="43" spans="1:10" ht="15">
      <c r="A43" s="222">
        <v>311</v>
      </c>
      <c r="B43" s="181"/>
      <c r="C43" s="181" t="s">
        <v>107</v>
      </c>
      <c r="D43" s="181"/>
      <c r="E43" s="181"/>
      <c r="F43" s="181"/>
      <c r="G43" s="288">
        <f>G44</f>
        <v>496543.84</v>
      </c>
      <c r="H43" s="283">
        <f>SUM(H44)</f>
        <v>474515.38</v>
      </c>
      <c r="I43" s="283">
        <f>G43-H43</f>
        <v>22028.46000000002</v>
      </c>
      <c r="J43" s="331"/>
    </row>
    <row r="44" spans="1:10" ht="12.75">
      <c r="A44" s="116">
        <v>31111</v>
      </c>
      <c r="B44" s="97"/>
      <c r="C44" s="97" t="s">
        <v>108</v>
      </c>
      <c r="D44" s="97"/>
      <c r="E44" s="97"/>
      <c r="F44" s="97"/>
      <c r="G44" s="210">
        <v>496543.84</v>
      </c>
      <c r="H44" s="206">
        <v>474515.38</v>
      </c>
      <c r="I44" s="206">
        <f>G44-H44</f>
        <v>22028.46000000002</v>
      </c>
      <c r="J44" s="331"/>
    </row>
    <row r="45" spans="1:10" ht="15">
      <c r="A45" s="222">
        <v>312</v>
      </c>
      <c r="B45" s="181"/>
      <c r="C45" s="181" t="s">
        <v>109</v>
      </c>
      <c r="D45" s="181"/>
      <c r="E45" s="181"/>
      <c r="F45" s="181"/>
      <c r="G45" s="288">
        <f>SUM(G46:G50)</f>
        <v>52992.2</v>
      </c>
      <c r="H45" s="283">
        <f>SUM(H46:H50)</f>
        <v>46837.72</v>
      </c>
      <c r="I45" s="283">
        <f>G45-H45</f>
        <v>6154.479999999996</v>
      </c>
      <c r="J45" s="331"/>
    </row>
    <row r="46" spans="1:10" ht="12.75">
      <c r="A46" s="116">
        <v>31212</v>
      </c>
      <c r="B46" s="97"/>
      <c r="C46" s="97" t="s">
        <v>222</v>
      </c>
      <c r="D46" s="97"/>
      <c r="E46" s="97"/>
      <c r="F46" s="97"/>
      <c r="G46" s="210">
        <v>1194.52</v>
      </c>
      <c r="H46" s="206">
        <v>1194.52</v>
      </c>
      <c r="I46" s="206">
        <f>G46-H46</f>
        <v>0</v>
      </c>
      <c r="J46" s="92"/>
    </row>
    <row r="47" spans="1:10" ht="12.75">
      <c r="A47" s="116">
        <v>31213</v>
      </c>
      <c r="B47" s="97"/>
      <c r="C47" s="97" t="s">
        <v>223</v>
      </c>
      <c r="D47" s="97"/>
      <c r="E47" s="97"/>
      <c r="F47" s="97"/>
      <c r="G47" s="210">
        <v>14160</v>
      </c>
      <c r="H47" s="206">
        <v>14160</v>
      </c>
      <c r="I47" s="206">
        <f>G47-H47</f>
        <v>0</v>
      </c>
      <c r="J47" s="331"/>
    </row>
    <row r="48" spans="1:10" ht="12.75">
      <c r="A48" s="116">
        <v>31214</v>
      </c>
      <c r="B48" s="97"/>
      <c r="C48" s="97" t="s">
        <v>308</v>
      </c>
      <c r="D48" s="97"/>
      <c r="E48" s="97"/>
      <c r="F48" s="97"/>
      <c r="G48" s="210">
        <v>2654.48</v>
      </c>
      <c r="H48" s="206"/>
      <c r="I48" s="206">
        <v>2654.48</v>
      </c>
      <c r="J48" s="331"/>
    </row>
    <row r="49" spans="1:10" ht="14.25">
      <c r="A49" s="116">
        <v>31216</v>
      </c>
      <c r="B49" s="179"/>
      <c r="C49" s="97" t="s">
        <v>224</v>
      </c>
      <c r="D49" s="179"/>
      <c r="E49" s="179"/>
      <c r="F49" s="179"/>
      <c r="G49" s="210">
        <v>6000</v>
      </c>
      <c r="H49" s="206">
        <v>6000</v>
      </c>
      <c r="I49" s="206">
        <f>G49-H49</f>
        <v>0</v>
      </c>
      <c r="J49" s="331"/>
    </row>
    <row r="50" spans="1:10" ht="12.75">
      <c r="A50" s="344">
        <v>31219</v>
      </c>
      <c r="C50" s="273" t="s">
        <v>109</v>
      </c>
      <c r="F50" s="162"/>
      <c r="G50" s="299">
        <v>28983.2</v>
      </c>
      <c r="H50" s="325">
        <v>25483.2</v>
      </c>
      <c r="I50" s="299">
        <f>G50-H50</f>
        <v>3500</v>
      </c>
      <c r="J50" s="331"/>
    </row>
    <row r="51" spans="1:10" ht="15">
      <c r="A51" s="222">
        <v>313</v>
      </c>
      <c r="B51" s="181"/>
      <c r="C51" s="181" t="s">
        <v>111</v>
      </c>
      <c r="D51" s="181"/>
      <c r="E51" s="181"/>
      <c r="F51" s="184"/>
      <c r="G51" s="288">
        <f>SUM(G52:G55)</f>
        <v>73837.64</v>
      </c>
      <c r="H51" s="283">
        <f>H52+H53+H54+H55</f>
        <v>68646.9</v>
      </c>
      <c r="I51" s="283">
        <f>G51-H51</f>
        <v>5190.740000000005</v>
      </c>
      <c r="J51" s="331"/>
    </row>
    <row r="52" spans="1:10" ht="12.75">
      <c r="A52" s="116">
        <v>31321</v>
      </c>
      <c r="B52" s="97"/>
      <c r="C52" s="97" t="s">
        <v>112</v>
      </c>
      <c r="D52" s="97"/>
      <c r="E52" s="97"/>
      <c r="F52" s="206"/>
      <c r="G52" s="210">
        <v>73837.64</v>
      </c>
      <c r="H52" s="206">
        <v>68646.9</v>
      </c>
      <c r="I52" s="206">
        <f>G52-H52</f>
        <v>5190.740000000005</v>
      </c>
      <c r="J52" s="331"/>
    </row>
    <row r="53" spans="1:10" ht="12.75">
      <c r="A53" s="116"/>
      <c r="B53" s="97"/>
      <c r="C53" s="97"/>
      <c r="D53" s="97"/>
      <c r="E53" s="97"/>
      <c r="F53" s="206"/>
      <c r="G53" s="210"/>
      <c r="H53" s="206"/>
      <c r="I53" s="206"/>
      <c r="J53" s="92"/>
    </row>
    <row r="54" spans="1:10" ht="12.75">
      <c r="A54" s="116"/>
      <c r="B54" s="97"/>
      <c r="C54" s="97"/>
      <c r="D54" s="97"/>
      <c r="E54" s="97"/>
      <c r="F54" s="206"/>
      <c r="G54" s="210"/>
      <c r="H54" s="206"/>
      <c r="I54" s="206"/>
      <c r="J54" s="92"/>
    </row>
    <row r="55" spans="1:10" ht="14.25">
      <c r="A55" s="224"/>
      <c r="B55" s="179"/>
      <c r="C55" s="179"/>
      <c r="D55" s="179"/>
      <c r="E55" s="179"/>
      <c r="F55" s="183"/>
      <c r="G55" s="210"/>
      <c r="H55" s="206"/>
      <c r="I55" s="206"/>
      <c r="J55" s="92"/>
    </row>
    <row r="56" spans="1:10" ht="15">
      <c r="A56" s="224"/>
      <c r="B56" s="179"/>
      <c r="C56" s="181" t="s">
        <v>113</v>
      </c>
      <c r="D56" s="181"/>
      <c r="E56" s="181"/>
      <c r="F56" s="181"/>
      <c r="G56" s="288">
        <f>G57+G68+G85+G113+G111</f>
        <v>176988.12</v>
      </c>
      <c r="H56" s="283">
        <f>H57+H68+H113</f>
        <v>0</v>
      </c>
      <c r="I56" s="283">
        <f>I57+I68+I85+I113+I111</f>
        <v>176988.12</v>
      </c>
      <c r="J56" s="288"/>
    </row>
    <row r="57" spans="1:10" ht="15">
      <c r="A57" s="222">
        <v>321</v>
      </c>
      <c r="B57" s="181"/>
      <c r="C57" s="181" t="s">
        <v>114</v>
      </c>
      <c r="D57" s="181"/>
      <c r="E57" s="181"/>
      <c r="F57" s="181"/>
      <c r="G57" s="288">
        <f>SUM(G58:G66)</f>
        <v>9500</v>
      </c>
      <c r="H57" s="283">
        <f>H62</f>
        <v>0</v>
      </c>
      <c r="I57" s="283">
        <f aca="true" t="shared" si="0" ref="I57:I65">SUM(G57-H57)</f>
        <v>9500</v>
      </c>
      <c r="J57" s="288"/>
    </row>
    <row r="58" spans="1:10" ht="12.75">
      <c r="A58" s="116">
        <v>32111</v>
      </c>
      <c r="B58" s="97"/>
      <c r="C58" s="97" t="s">
        <v>115</v>
      </c>
      <c r="D58" s="97"/>
      <c r="E58" s="97"/>
      <c r="F58" s="97"/>
      <c r="G58" s="210">
        <v>600</v>
      </c>
      <c r="H58" s="206"/>
      <c r="I58" s="206">
        <f t="shared" si="0"/>
        <v>600</v>
      </c>
      <c r="J58" s="331"/>
    </row>
    <row r="59" spans="1:10" ht="12.75">
      <c r="A59" s="116">
        <v>32112</v>
      </c>
      <c r="B59" s="97"/>
      <c r="C59" s="97" t="s">
        <v>116</v>
      </c>
      <c r="D59" s="97"/>
      <c r="E59" s="97"/>
      <c r="F59" s="97"/>
      <c r="G59" s="210">
        <v>200</v>
      </c>
      <c r="H59" s="206"/>
      <c r="I59" s="206">
        <f t="shared" si="0"/>
        <v>200</v>
      </c>
      <c r="J59" s="331"/>
    </row>
    <row r="60" spans="1:10" ht="12.75">
      <c r="A60" s="116">
        <v>32113</v>
      </c>
      <c r="B60" s="97"/>
      <c r="C60" s="97" t="s">
        <v>117</v>
      </c>
      <c r="D60" s="97"/>
      <c r="E60" s="97"/>
      <c r="F60" s="97"/>
      <c r="G60" s="210">
        <v>300</v>
      </c>
      <c r="H60" s="315"/>
      <c r="I60" s="206">
        <f t="shared" si="0"/>
        <v>300</v>
      </c>
      <c r="J60" s="331"/>
    </row>
    <row r="61" spans="1:10" ht="12.75">
      <c r="A61" s="116">
        <v>32115</v>
      </c>
      <c r="B61" s="97"/>
      <c r="C61" s="97" t="s">
        <v>118</v>
      </c>
      <c r="D61" s="97"/>
      <c r="E61" s="97"/>
      <c r="F61" s="97"/>
      <c r="G61" s="210">
        <v>300</v>
      </c>
      <c r="H61" s="206"/>
      <c r="I61" s="206">
        <f t="shared" si="0"/>
        <v>300</v>
      </c>
      <c r="J61" s="331"/>
    </row>
    <row r="62" spans="1:10" ht="12.75">
      <c r="A62" s="116">
        <v>32121</v>
      </c>
      <c r="B62" s="97"/>
      <c r="C62" s="97" t="s">
        <v>119</v>
      </c>
      <c r="D62" s="97"/>
      <c r="E62" s="97"/>
      <c r="F62" s="97"/>
      <c r="G62" s="300">
        <v>5000</v>
      </c>
      <c r="H62" s="206">
        <v>0</v>
      </c>
      <c r="I62" s="206">
        <f t="shared" si="0"/>
        <v>5000</v>
      </c>
      <c r="J62" s="331"/>
    </row>
    <row r="63" spans="1:10" ht="12.75">
      <c r="A63" s="116">
        <v>32131</v>
      </c>
      <c r="B63" s="97"/>
      <c r="C63" s="97" t="s">
        <v>120</v>
      </c>
      <c r="D63" s="97"/>
      <c r="E63" s="97"/>
      <c r="F63" s="97"/>
      <c r="G63" s="300">
        <v>1500</v>
      </c>
      <c r="H63" s="206"/>
      <c r="I63" s="206">
        <f t="shared" si="0"/>
        <v>1500</v>
      </c>
      <c r="J63" s="331"/>
    </row>
    <row r="64" spans="1:10" ht="12.75">
      <c r="A64" s="116">
        <v>32132</v>
      </c>
      <c r="B64" s="97"/>
      <c r="C64" s="97" t="s">
        <v>121</v>
      </c>
      <c r="D64" s="97"/>
      <c r="E64" s="97"/>
      <c r="F64" s="97"/>
      <c r="G64" s="300">
        <v>1600</v>
      </c>
      <c r="H64" s="206"/>
      <c r="I64" s="206">
        <f t="shared" si="0"/>
        <v>1600</v>
      </c>
      <c r="J64" s="331"/>
    </row>
    <row r="65" spans="1:10" ht="12.75">
      <c r="A65" s="116">
        <v>32141</v>
      </c>
      <c r="B65" s="97"/>
      <c r="C65" s="97" t="s">
        <v>122</v>
      </c>
      <c r="D65" s="97"/>
      <c r="E65" s="97"/>
      <c r="F65" s="97"/>
      <c r="G65" s="300">
        <v>0</v>
      </c>
      <c r="H65" s="206"/>
      <c r="I65" s="206">
        <f t="shared" si="0"/>
        <v>0</v>
      </c>
      <c r="J65" s="331"/>
    </row>
    <row r="66" spans="1:10" ht="12.75">
      <c r="A66" s="225">
        <v>32149</v>
      </c>
      <c r="B66" s="118"/>
      <c r="C66" s="118" t="s">
        <v>123</v>
      </c>
      <c r="D66" s="118"/>
      <c r="E66" s="118"/>
      <c r="F66" s="118"/>
      <c r="G66" s="301">
        <v>0</v>
      </c>
      <c r="H66" s="326"/>
      <c r="I66" s="278"/>
      <c r="J66" s="92"/>
    </row>
    <row r="67" spans="1:10" ht="12.75">
      <c r="A67" s="96"/>
      <c r="B67" s="96"/>
      <c r="C67" s="96"/>
      <c r="D67" s="96"/>
      <c r="E67" s="96"/>
      <c r="F67" s="96"/>
      <c r="G67" s="106"/>
      <c r="H67" s="106"/>
      <c r="I67" s="106"/>
      <c r="J67" s="113"/>
    </row>
    <row r="68" spans="1:10" ht="15">
      <c r="A68" s="193">
        <v>322</v>
      </c>
      <c r="B68" s="207"/>
      <c r="C68" s="207" t="s">
        <v>24</v>
      </c>
      <c r="D68" s="207"/>
      <c r="E68" s="207"/>
      <c r="F68" s="207"/>
      <c r="G68" s="287">
        <f>SUM(G69:G84)</f>
        <v>134317.12</v>
      </c>
      <c r="H68" s="310">
        <f>SUM(H69:H84)</f>
        <v>0</v>
      </c>
      <c r="I68" s="310">
        <f>SUM(I69:I84)</f>
        <v>134317.12</v>
      </c>
      <c r="J68" s="288"/>
    </row>
    <row r="69" spans="1:10" ht="12.75">
      <c r="A69" s="116">
        <v>32211</v>
      </c>
      <c r="B69" s="97"/>
      <c r="C69" s="97" t="s">
        <v>128</v>
      </c>
      <c r="D69" s="97"/>
      <c r="E69" s="97"/>
      <c r="F69" s="219"/>
      <c r="G69" s="206">
        <v>2200</v>
      </c>
      <c r="H69" s="206"/>
      <c r="I69" s="206">
        <f aca="true" t="shared" si="1" ref="I69:I84">SUM(G69-H69)</f>
        <v>2200</v>
      </c>
      <c r="J69" s="331"/>
    </row>
    <row r="70" spans="1:10" ht="12.75">
      <c r="A70" s="116">
        <v>32212</v>
      </c>
      <c r="B70" s="97"/>
      <c r="C70" s="97" t="s">
        <v>129</v>
      </c>
      <c r="D70" s="97"/>
      <c r="E70" s="97"/>
      <c r="F70" s="97"/>
      <c r="G70" s="210">
        <v>550</v>
      </c>
      <c r="H70" s="206"/>
      <c r="I70" s="206">
        <f t="shared" si="1"/>
        <v>550</v>
      </c>
      <c r="J70" s="331"/>
    </row>
    <row r="71" spans="1:10" ht="12.75">
      <c r="A71" s="116">
        <v>32214</v>
      </c>
      <c r="B71" s="97"/>
      <c r="C71" s="97" t="s">
        <v>130</v>
      </c>
      <c r="D71" s="97"/>
      <c r="E71" s="97"/>
      <c r="F71" s="97"/>
      <c r="G71" s="300">
        <v>5000</v>
      </c>
      <c r="H71" s="206"/>
      <c r="I71" s="206">
        <f t="shared" si="1"/>
        <v>5000</v>
      </c>
      <c r="J71" s="331"/>
    </row>
    <row r="72" spans="1:10" ht="12.75">
      <c r="A72" s="116">
        <v>32216</v>
      </c>
      <c r="B72" s="97"/>
      <c r="C72" s="97" t="s">
        <v>131</v>
      </c>
      <c r="D72" s="97"/>
      <c r="E72" s="97"/>
      <c r="F72" s="97"/>
      <c r="G72" s="210">
        <v>1600</v>
      </c>
      <c r="H72" s="206"/>
      <c r="I72" s="206">
        <f t="shared" si="1"/>
        <v>1600</v>
      </c>
      <c r="J72" s="331"/>
    </row>
    <row r="73" spans="1:10" ht="12.75">
      <c r="A73" s="116">
        <v>32219</v>
      </c>
      <c r="B73" s="97"/>
      <c r="C73" s="97" t="s">
        <v>225</v>
      </c>
      <c r="D73" s="97"/>
      <c r="E73" s="97"/>
      <c r="F73" s="97"/>
      <c r="G73" s="300">
        <v>18233.57</v>
      </c>
      <c r="H73" s="315">
        <v>0</v>
      </c>
      <c r="I73" s="206">
        <f t="shared" si="1"/>
        <v>18233.57</v>
      </c>
      <c r="J73" s="331"/>
    </row>
    <row r="74" spans="1:10" ht="12.75">
      <c r="A74" s="116">
        <v>32224</v>
      </c>
      <c r="B74" s="97"/>
      <c r="C74" s="97" t="s">
        <v>133</v>
      </c>
      <c r="D74" s="97"/>
      <c r="E74" s="97"/>
      <c r="F74" s="97"/>
      <c r="G74" s="210">
        <v>55000</v>
      </c>
      <c r="H74" s="206">
        <v>0</v>
      </c>
      <c r="I74" s="206">
        <f t="shared" si="1"/>
        <v>55000</v>
      </c>
      <c r="J74" s="331"/>
    </row>
    <row r="75" spans="1:10" ht="12.75">
      <c r="A75" s="116">
        <v>32231</v>
      </c>
      <c r="B75" s="97"/>
      <c r="C75" s="97" t="s">
        <v>134</v>
      </c>
      <c r="D75" s="97"/>
      <c r="E75" s="97"/>
      <c r="F75" s="97"/>
      <c r="G75" s="210">
        <v>12000</v>
      </c>
      <c r="H75" s="206"/>
      <c r="I75" s="206">
        <f t="shared" si="1"/>
        <v>12000</v>
      </c>
      <c r="J75" s="331"/>
    </row>
    <row r="76" spans="1:10" ht="12.75">
      <c r="A76" s="116">
        <v>32232</v>
      </c>
      <c r="B76" s="97"/>
      <c r="C76" s="97" t="s">
        <v>226</v>
      </c>
      <c r="D76" s="97"/>
      <c r="E76" s="97"/>
      <c r="F76" s="97"/>
      <c r="G76" s="210">
        <v>9000</v>
      </c>
      <c r="H76" s="206"/>
      <c r="I76" s="206">
        <f t="shared" si="1"/>
        <v>9000</v>
      </c>
      <c r="J76" s="331"/>
    </row>
    <row r="77" spans="1:10" ht="12.75">
      <c r="A77" s="116">
        <v>32233</v>
      </c>
      <c r="B77" s="97"/>
      <c r="C77" s="97" t="s">
        <v>136</v>
      </c>
      <c r="D77" s="97"/>
      <c r="E77" s="97"/>
      <c r="F77" s="97"/>
      <c r="G77" s="210">
        <v>19000</v>
      </c>
      <c r="H77" s="206"/>
      <c r="I77" s="206">
        <f t="shared" si="1"/>
        <v>19000</v>
      </c>
      <c r="J77" s="331"/>
    </row>
    <row r="78" spans="1:10" ht="12.75">
      <c r="A78" s="116">
        <v>32234</v>
      </c>
      <c r="B78" s="97"/>
      <c r="C78" s="97" t="s">
        <v>137</v>
      </c>
      <c r="D78" s="97"/>
      <c r="E78" s="97"/>
      <c r="F78" s="97"/>
      <c r="G78" s="210">
        <v>1500</v>
      </c>
      <c r="H78" s="206"/>
      <c r="I78" s="206">
        <f t="shared" si="1"/>
        <v>1500</v>
      </c>
      <c r="J78" s="331"/>
    </row>
    <row r="79" spans="1:10" ht="12.75">
      <c r="A79" s="116">
        <v>32242</v>
      </c>
      <c r="B79" s="97"/>
      <c r="C79" s="97" t="s">
        <v>139</v>
      </c>
      <c r="D79" s="97"/>
      <c r="E79" s="97"/>
      <c r="F79" s="97"/>
      <c r="G79" s="210">
        <v>1000</v>
      </c>
      <c r="H79" s="206"/>
      <c r="I79" s="206">
        <f t="shared" si="1"/>
        <v>1000</v>
      </c>
      <c r="J79" s="331"/>
    </row>
    <row r="80" spans="1:10" ht="12.75">
      <c r="A80" s="116">
        <v>32243</v>
      </c>
      <c r="B80" s="97"/>
      <c r="C80" s="97" t="s">
        <v>140</v>
      </c>
      <c r="D80" s="97"/>
      <c r="E80" s="97"/>
      <c r="F80" s="97"/>
      <c r="G80" s="210">
        <v>200</v>
      </c>
      <c r="H80" s="206"/>
      <c r="I80" s="206">
        <f t="shared" si="1"/>
        <v>200</v>
      </c>
      <c r="J80" s="331"/>
    </row>
    <row r="81" spans="1:10" ht="12.75">
      <c r="A81" s="116">
        <v>32244</v>
      </c>
      <c r="B81" s="97"/>
      <c r="C81" s="97" t="s">
        <v>141</v>
      </c>
      <c r="D81" s="97"/>
      <c r="E81" s="97"/>
      <c r="F81" s="97"/>
      <c r="G81" s="210">
        <v>2500</v>
      </c>
      <c r="H81" s="206"/>
      <c r="I81" s="206">
        <f t="shared" si="1"/>
        <v>2500</v>
      </c>
      <c r="J81" s="331"/>
    </row>
    <row r="82" spans="1:10" ht="12.75">
      <c r="A82" s="116">
        <v>32251</v>
      </c>
      <c r="B82" s="97"/>
      <c r="C82" s="97" t="s">
        <v>142</v>
      </c>
      <c r="D82" s="97"/>
      <c r="E82" s="97"/>
      <c r="F82" s="97"/>
      <c r="G82" s="210">
        <v>4533.55</v>
      </c>
      <c r="H82" s="206"/>
      <c r="I82" s="206">
        <f t="shared" si="1"/>
        <v>4533.55</v>
      </c>
      <c r="J82" s="331"/>
    </row>
    <row r="83" spans="1:10" ht="12.75">
      <c r="A83" s="116">
        <v>32251</v>
      </c>
      <c r="B83" s="97"/>
      <c r="C83" s="97" t="s">
        <v>143</v>
      </c>
      <c r="D83" s="97"/>
      <c r="E83" s="97"/>
      <c r="F83" s="97"/>
      <c r="G83" s="210">
        <v>500</v>
      </c>
      <c r="H83" s="206"/>
      <c r="I83" s="206">
        <f t="shared" si="1"/>
        <v>500</v>
      </c>
      <c r="J83" s="331"/>
    </row>
    <row r="84" spans="1:10" ht="12.75">
      <c r="A84" s="116">
        <v>32271</v>
      </c>
      <c r="B84" s="97"/>
      <c r="C84" s="97" t="s">
        <v>144</v>
      </c>
      <c r="D84" s="97"/>
      <c r="E84" s="97"/>
      <c r="F84" s="97"/>
      <c r="G84" s="210">
        <v>1500</v>
      </c>
      <c r="H84" s="206"/>
      <c r="I84" s="206">
        <f t="shared" si="1"/>
        <v>1500</v>
      </c>
      <c r="J84" s="331"/>
    </row>
    <row r="85" spans="1:10" ht="15">
      <c r="A85" s="222">
        <v>323</v>
      </c>
      <c r="B85" s="181"/>
      <c r="C85" s="181" t="s">
        <v>25</v>
      </c>
      <c r="D85" s="181"/>
      <c r="E85" s="181"/>
      <c r="F85" s="181"/>
      <c r="G85" s="288">
        <f>SUM(G86:G110)</f>
        <v>27395</v>
      </c>
      <c r="H85" s="283"/>
      <c r="I85" s="283">
        <f>SUM(I86:I110)</f>
        <v>27395</v>
      </c>
      <c r="J85" s="288"/>
    </row>
    <row r="86" spans="1:10" ht="12.75">
      <c r="A86" s="116">
        <v>32311</v>
      </c>
      <c r="B86" s="97"/>
      <c r="C86" s="97" t="s">
        <v>145</v>
      </c>
      <c r="D86" s="97"/>
      <c r="E86" s="97"/>
      <c r="F86" s="97"/>
      <c r="G86" s="210">
        <v>2500</v>
      </c>
      <c r="H86" s="206"/>
      <c r="I86" s="206">
        <f aca="true" t="shared" si="2" ref="I86:I99">SUM(G86-H86)</f>
        <v>2500</v>
      </c>
      <c r="J86" s="331"/>
    </row>
    <row r="87" spans="1:10" ht="12.75">
      <c r="A87" s="116">
        <v>32312</v>
      </c>
      <c r="B87" s="97"/>
      <c r="C87" s="97" t="s">
        <v>227</v>
      </c>
      <c r="D87" s="97"/>
      <c r="E87" s="97"/>
      <c r="F87" s="97"/>
      <c r="G87" s="210">
        <v>0</v>
      </c>
      <c r="H87" s="206"/>
      <c r="I87" s="206">
        <f t="shared" si="2"/>
        <v>0</v>
      </c>
      <c r="J87" s="331"/>
    </row>
    <row r="88" spans="1:10" ht="12.75">
      <c r="A88" s="116">
        <v>32313</v>
      </c>
      <c r="B88" s="97"/>
      <c r="C88" s="97" t="s">
        <v>146</v>
      </c>
      <c r="D88" s="97"/>
      <c r="E88" s="97"/>
      <c r="F88" s="97"/>
      <c r="G88" s="210">
        <v>500</v>
      </c>
      <c r="H88" s="206"/>
      <c r="I88" s="206">
        <f t="shared" si="2"/>
        <v>500</v>
      </c>
      <c r="J88" s="331"/>
    </row>
    <row r="89" spans="1:10" ht="12.75">
      <c r="A89" s="116">
        <v>32319</v>
      </c>
      <c r="B89" s="97"/>
      <c r="C89" s="97" t="s">
        <v>228</v>
      </c>
      <c r="D89" s="97"/>
      <c r="E89" s="97"/>
      <c r="F89" s="97"/>
      <c r="G89" s="210">
        <v>1000</v>
      </c>
      <c r="H89" s="206"/>
      <c r="I89" s="206">
        <f t="shared" si="2"/>
        <v>1000</v>
      </c>
      <c r="J89" s="331"/>
    </row>
    <row r="90" spans="1:10" ht="12.75">
      <c r="A90" s="116">
        <v>32321</v>
      </c>
      <c r="B90" s="97"/>
      <c r="C90" s="97" t="s">
        <v>229</v>
      </c>
      <c r="D90" s="97"/>
      <c r="E90" s="97"/>
      <c r="F90" s="97"/>
      <c r="G90" s="210"/>
      <c r="H90" s="206"/>
      <c r="I90" s="206">
        <f t="shared" si="2"/>
        <v>0</v>
      </c>
      <c r="J90" s="331"/>
    </row>
    <row r="91" spans="1:10" ht="12.75">
      <c r="A91" s="116">
        <v>32322</v>
      </c>
      <c r="B91" s="97"/>
      <c r="C91" s="97" t="s">
        <v>148</v>
      </c>
      <c r="D91" s="97"/>
      <c r="E91" s="97"/>
      <c r="F91" s="97"/>
      <c r="G91" s="210">
        <v>3318</v>
      </c>
      <c r="H91" s="206"/>
      <c r="I91" s="206">
        <f t="shared" si="2"/>
        <v>3318</v>
      </c>
      <c r="J91" s="331"/>
    </row>
    <row r="92" spans="1:10" ht="12.75">
      <c r="A92" s="116">
        <v>32323</v>
      </c>
      <c r="B92" s="97"/>
      <c r="C92" s="97" t="s">
        <v>149</v>
      </c>
      <c r="D92" s="97"/>
      <c r="E92" s="97"/>
      <c r="F92" s="97"/>
      <c r="G92" s="210">
        <v>500</v>
      </c>
      <c r="H92" s="206"/>
      <c r="I92" s="206">
        <f t="shared" si="2"/>
        <v>500</v>
      </c>
      <c r="J92" s="331"/>
    </row>
    <row r="93" spans="1:10" ht="12.75">
      <c r="A93" s="116">
        <v>32329</v>
      </c>
      <c r="B93" s="97"/>
      <c r="C93" s="97" t="s">
        <v>150</v>
      </c>
      <c r="D93" s="97"/>
      <c r="E93" s="97"/>
      <c r="F93" s="97"/>
      <c r="G93" s="210">
        <v>1500</v>
      </c>
      <c r="H93" s="206"/>
      <c r="I93" s="206">
        <f t="shared" si="2"/>
        <v>1500</v>
      </c>
      <c r="J93" s="331"/>
    </row>
    <row r="94" spans="1:10" ht="12.75">
      <c r="A94" s="116">
        <v>32341</v>
      </c>
      <c r="B94" s="97"/>
      <c r="C94" s="97" t="s">
        <v>152</v>
      </c>
      <c r="D94" s="97"/>
      <c r="E94" s="97"/>
      <c r="F94" s="97"/>
      <c r="G94" s="210">
        <v>3000</v>
      </c>
      <c r="H94" s="206"/>
      <c r="I94" s="206">
        <f t="shared" si="2"/>
        <v>3000</v>
      </c>
      <c r="J94" s="331"/>
    </row>
    <row r="95" spans="1:10" ht="12.75">
      <c r="A95" s="116">
        <v>32342</v>
      </c>
      <c r="B95" s="97"/>
      <c r="C95" s="97" t="s">
        <v>153</v>
      </c>
      <c r="D95" s="97"/>
      <c r="E95" s="97"/>
      <c r="F95" s="97"/>
      <c r="G95" s="210">
        <v>1000</v>
      </c>
      <c r="H95" s="206"/>
      <c r="I95" s="206">
        <f t="shared" si="2"/>
        <v>1000</v>
      </c>
      <c r="J95" s="331"/>
    </row>
    <row r="96" spans="1:10" ht="12.75">
      <c r="A96" s="116">
        <v>32343</v>
      </c>
      <c r="B96" s="97"/>
      <c r="C96" s="97" t="s">
        <v>154</v>
      </c>
      <c r="D96" s="97"/>
      <c r="E96" s="97"/>
      <c r="F96" s="97"/>
      <c r="G96" s="210">
        <v>650</v>
      </c>
      <c r="H96" s="206"/>
      <c r="I96" s="206">
        <f t="shared" si="2"/>
        <v>650</v>
      </c>
      <c r="J96" s="331"/>
    </row>
    <row r="97" spans="1:10" ht="12.75">
      <c r="A97" s="116">
        <v>32344</v>
      </c>
      <c r="B97" s="97"/>
      <c r="C97" s="97" t="s">
        <v>155</v>
      </c>
      <c r="D97" s="97"/>
      <c r="E97" s="97"/>
      <c r="F97" s="97"/>
      <c r="G97" s="210">
        <v>1000</v>
      </c>
      <c r="H97" s="206"/>
      <c r="I97" s="206">
        <f t="shared" si="2"/>
        <v>1000</v>
      </c>
      <c r="J97" s="331"/>
    </row>
    <row r="98" spans="1:10" ht="12.75">
      <c r="A98" s="116">
        <v>32353</v>
      </c>
      <c r="B98" s="97"/>
      <c r="C98" s="97" t="s">
        <v>230</v>
      </c>
      <c r="D98" s="97"/>
      <c r="E98" s="97"/>
      <c r="F98" s="97"/>
      <c r="G98" s="210">
        <v>800</v>
      </c>
      <c r="H98" s="206"/>
      <c r="I98" s="206">
        <f t="shared" si="2"/>
        <v>800</v>
      </c>
      <c r="J98" s="331"/>
    </row>
    <row r="99" spans="1:10" ht="12.75">
      <c r="A99" s="225">
        <v>32354</v>
      </c>
      <c r="B99" s="208"/>
      <c r="C99" s="118" t="s">
        <v>231</v>
      </c>
      <c r="D99" s="208"/>
      <c r="E99" s="208"/>
      <c r="F99" s="208"/>
      <c r="G99" s="214">
        <v>100</v>
      </c>
      <c r="H99" s="107"/>
      <c r="I99" s="206">
        <f t="shared" si="2"/>
        <v>100</v>
      </c>
      <c r="J99" s="331"/>
    </row>
    <row r="100" spans="1:10" ht="12.75">
      <c r="A100" s="340"/>
      <c r="B100" s="209"/>
      <c r="C100" s="209"/>
      <c r="D100" s="209"/>
      <c r="E100" s="209"/>
      <c r="F100" s="209"/>
      <c r="G100" s="108"/>
      <c r="H100" s="108"/>
      <c r="I100" s="108"/>
      <c r="J100" s="92"/>
    </row>
    <row r="101" spans="1:10" ht="12.75">
      <c r="A101" s="345">
        <v>32361</v>
      </c>
      <c r="B101" s="97"/>
      <c r="C101" s="97" t="s">
        <v>157</v>
      </c>
      <c r="D101" s="97"/>
      <c r="E101" s="97"/>
      <c r="F101" s="97"/>
      <c r="G101" s="210">
        <v>2000</v>
      </c>
      <c r="H101" s="206"/>
      <c r="I101" s="206">
        <f aca="true" t="shared" si="3" ref="I101:I110">SUM(G101-H101)</f>
        <v>2000</v>
      </c>
      <c r="J101" s="331"/>
    </row>
    <row r="102" spans="1:10" ht="12.75">
      <c r="A102" s="116">
        <v>32369</v>
      </c>
      <c r="B102" s="97"/>
      <c r="C102" s="97" t="s">
        <v>158</v>
      </c>
      <c r="D102" s="97"/>
      <c r="E102" s="97"/>
      <c r="F102" s="97"/>
      <c r="G102" s="210">
        <v>300</v>
      </c>
      <c r="H102" s="206"/>
      <c r="I102" s="206">
        <f t="shared" si="3"/>
        <v>300</v>
      </c>
      <c r="J102" s="331"/>
    </row>
    <row r="103" spans="1:10" ht="12.75">
      <c r="A103" s="116">
        <v>32372</v>
      </c>
      <c r="B103" s="97"/>
      <c r="C103" s="97" t="s">
        <v>232</v>
      </c>
      <c r="D103" s="97"/>
      <c r="E103" s="97"/>
      <c r="F103" s="97"/>
      <c r="G103" s="210">
        <v>1500</v>
      </c>
      <c r="H103" s="206"/>
      <c r="I103" s="206">
        <f t="shared" si="3"/>
        <v>1500</v>
      </c>
      <c r="J103" s="331"/>
    </row>
    <row r="104" spans="1:10" ht="12.75">
      <c r="A104" s="116">
        <v>32379</v>
      </c>
      <c r="B104" s="97"/>
      <c r="C104" s="97" t="s">
        <v>160</v>
      </c>
      <c r="D104" s="97"/>
      <c r="E104" s="97"/>
      <c r="F104" s="97"/>
      <c r="G104" s="210">
        <v>2200</v>
      </c>
      <c r="H104" s="206"/>
      <c r="I104" s="206">
        <f t="shared" si="3"/>
        <v>2200</v>
      </c>
      <c r="J104" s="331"/>
    </row>
    <row r="105" spans="1:10" ht="12.75">
      <c r="A105" s="116">
        <v>32381</v>
      </c>
      <c r="B105" s="97"/>
      <c r="C105" s="97" t="s">
        <v>161</v>
      </c>
      <c r="D105" s="97"/>
      <c r="E105" s="97"/>
      <c r="F105" s="97"/>
      <c r="G105" s="210">
        <v>1327</v>
      </c>
      <c r="H105" s="206"/>
      <c r="I105" s="206">
        <f t="shared" si="3"/>
        <v>1327</v>
      </c>
      <c r="J105" s="331"/>
    </row>
    <row r="106" spans="1:10" ht="12.75">
      <c r="A106" s="116">
        <v>32389</v>
      </c>
      <c r="B106" s="97"/>
      <c r="C106" s="97" t="s">
        <v>233</v>
      </c>
      <c r="D106" s="97"/>
      <c r="E106" s="97"/>
      <c r="F106" s="97"/>
      <c r="G106" s="210">
        <v>1900</v>
      </c>
      <c r="H106" s="206"/>
      <c r="I106" s="206">
        <f t="shared" si="3"/>
        <v>1900</v>
      </c>
      <c r="J106" s="331"/>
    </row>
    <row r="107" spans="1:10" ht="12.75">
      <c r="A107" s="116">
        <v>32391</v>
      </c>
      <c r="B107" s="97"/>
      <c r="C107" s="97" t="s">
        <v>162</v>
      </c>
      <c r="D107" s="97"/>
      <c r="E107" s="97"/>
      <c r="F107" s="97"/>
      <c r="G107" s="210">
        <v>300</v>
      </c>
      <c r="H107" s="206"/>
      <c r="I107" s="206">
        <f t="shared" si="3"/>
        <v>300</v>
      </c>
      <c r="J107" s="331"/>
    </row>
    <row r="108" spans="1:10" ht="12.75">
      <c r="A108" s="116">
        <v>32394</v>
      </c>
      <c r="B108" s="97"/>
      <c r="C108" s="97" t="s">
        <v>234</v>
      </c>
      <c r="D108" s="97"/>
      <c r="E108" s="97"/>
      <c r="F108" s="97"/>
      <c r="G108" s="210">
        <v>150</v>
      </c>
      <c r="H108" s="206"/>
      <c r="I108" s="206">
        <f t="shared" si="3"/>
        <v>150</v>
      </c>
      <c r="J108" s="331"/>
    </row>
    <row r="109" spans="1:10" ht="12.75">
      <c r="A109" s="116">
        <v>32396</v>
      </c>
      <c r="B109" s="97"/>
      <c r="C109" s="97" t="s">
        <v>184</v>
      </c>
      <c r="D109" s="97"/>
      <c r="E109" s="97"/>
      <c r="F109" s="97"/>
      <c r="G109" s="210">
        <v>1200</v>
      </c>
      <c r="H109" s="206"/>
      <c r="I109" s="206">
        <f t="shared" si="3"/>
        <v>1200</v>
      </c>
      <c r="J109" s="331"/>
    </row>
    <row r="110" spans="1:10" ht="12.75">
      <c r="A110" s="116">
        <v>32399</v>
      </c>
      <c r="B110" s="97"/>
      <c r="C110" s="97" t="s">
        <v>235</v>
      </c>
      <c r="D110" s="97"/>
      <c r="E110" s="97"/>
      <c r="F110" s="97"/>
      <c r="G110" s="210">
        <v>650</v>
      </c>
      <c r="H110" s="206"/>
      <c r="I110" s="206">
        <f t="shared" si="3"/>
        <v>650</v>
      </c>
      <c r="J110" s="331"/>
    </row>
    <row r="111" spans="1:10" ht="15">
      <c r="A111" s="222">
        <v>324</v>
      </c>
      <c r="B111" s="179"/>
      <c r="C111" s="181" t="s">
        <v>165</v>
      </c>
      <c r="D111" s="179"/>
      <c r="E111" s="179"/>
      <c r="F111" s="179"/>
      <c r="G111" s="288">
        <f>G112</f>
        <v>0</v>
      </c>
      <c r="H111" s="315"/>
      <c r="I111" s="283"/>
      <c r="J111" s="92"/>
    </row>
    <row r="112" spans="1:10" ht="12.75">
      <c r="A112" s="116">
        <v>32412</v>
      </c>
      <c r="B112" s="97"/>
      <c r="C112" s="97" t="s">
        <v>165</v>
      </c>
      <c r="D112" s="97"/>
      <c r="E112" s="97"/>
      <c r="F112" s="97"/>
      <c r="G112" s="210">
        <v>0</v>
      </c>
      <c r="H112" s="315"/>
      <c r="I112" s="315">
        <f>G112-H112</f>
        <v>0</v>
      </c>
      <c r="J112" s="92"/>
    </row>
    <row r="113" spans="1:10" ht="15">
      <c r="A113" s="222">
        <v>329</v>
      </c>
      <c r="B113" s="181"/>
      <c r="C113" s="181" t="s">
        <v>26</v>
      </c>
      <c r="D113" s="181"/>
      <c r="E113" s="181"/>
      <c r="F113" s="181"/>
      <c r="G113" s="288">
        <f>SUM(G114:G126)</f>
        <v>5776</v>
      </c>
      <c r="H113" s="283"/>
      <c r="I113" s="283">
        <f>SUM(I114:I126)</f>
        <v>5776</v>
      </c>
      <c r="J113" s="288"/>
    </row>
    <row r="114" spans="1:10" ht="12.75">
      <c r="A114" s="116">
        <v>32921</v>
      </c>
      <c r="B114" s="97"/>
      <c r="C114" s="97" t="s">
        <v>166</v>
      </c>
      <c r="D114" s="97"/>
      <c r="E114" s="97"/>
      <c r="F114" s="97"/>
      <c r="G114" s="210">
        <v>500</v>
      </c>
      <c r="H114" s="206"/>
      <c r="I114" s="206">
        <f>G114-H114</f>
        <v>500</v>
      </c>
      <c r="J114" s="331"/>
    </row>
    <row r="115" spans="1:10" ht="12.75">
      <c r="A115" s="116">
        <v>32922</v>
      </c>
      <c r="B115" s="97"/>
      <c r="C115" s="97" t="s">
        <v>167</v>
      </c>
      <c r="D115" s="97"/>
      <c r="E115" s="97"/>
      <c r="F115" s="97"/>
      <c r="G115" s="210">
        <v>1200</v>
      </c>
      <c r="H115" s="206"/>
      <c r="I115" s="206">
        <f>G115-H115</f>
        <v>1200</v>
      </c>
      <c r="J115" s="331"/>
    </row>
    <row r="116" spans="1:10" ht="12.75">
      <c r="A116" s="116">
        <v>32923</v>
      </c>
      <c r="B116" s="97"/>
      <c r="C116" s="97" t="s">
        <v>168</v>
      </c>
      <c r="D116" s="97"/>
      <c r="E116" s="97"/>
      <c r="F116" s="97"/>
      <c r="G116" s="210">
        <v>1000</v>
      </c>
      <c r="H116" s="206"/>
      <c r="I116" s="206">
        <f>G116-H116</f>
        <v>1000</v>
      </c>
      <c r="J116" s="331"/>
    </row>
    <row r="117" spans="1:10" ht="12.75">
      <c r="A117" s="116">
        <v>32924</v>
      </c>
      <c r="B117" s="97"/>
      <c r="C117" s="97" t="s">
        <v>236</v>
      </c>
      <c r="D117" s="97"/>
      <c r="E117" s="97"/>
      <c r="F117" s="97"/>
      <c r="G117" s="210">
        <v>1000</v>
      </c>
      <c r="H117" s="206"/>
      <c r="I117" s="206">
        <f>G117-H117</f>
        <v>1000</v>
      </c>
      <c r="J117" s="331"/>
    </row>
    <row r="118" spans="1:10" ht="12.75">
      <c r="A118" s="116">
        <v>32931</v>
      </c>
      <c r="B118" s="97"/>
      <c r="C118" s="97" t="s">
        <v>237</v>
      </c>
      <c r="D118" s="97"/>
      <c r="E118" s="97"/>
      <c r="F118" s="97"/>
      <c r="G118" s="210">
        <v>150</v>
      </c>
      <c r="H118" s="206"/>
      <c r="I118" s="206">
        <f>SUM(G118-H118)</f>
        <v>150</v>
      </c>
      <c r="J118" s="331"/>
    </row>
    <row r="119" spans="1:10" ht="12.75">
      <c r="A119" s="116">
        <v>32941</v>
      </c>
      <c r="B119" s="97"/>
      <c r="C119" s="97" t="s">
        <v>238</v>
      </c>
      <c r="D119" s="97"/>
      <c r="E119" s="97"/>
      <c r="F119" s="97"/>
      <c r="G119" s="210">
        <v>26</v>
      </c>
      <c r="H119" s="206"/>
      <c r="I119" s="206">
        <f>SUM(G119-H119)</f>
        <v>26</v>
      </c>
      <c r="J119" s="331"/>
    </row>
    <row r="120" spans="1:10" ht="12.75">
      <c r="A120" s="116">
        <v>32942</v>
      </c>
      <c r="B120" s="97"/>
      <c r="C120" s="97" t="s">
        <v>239</v>
      </c>
      <c r="D120" s="97"/>
      <c r="E120" s="97"/>
      <c r="F120" s="97"/>
      <c r="G120" s="210">
        <v>0</v>
      </c>
      <c r="H120" s="206"/>
      <c r="I120" s="206">
        <v>0</v>
      </c>
      <c r="J120" s="331"/>
    </row>
    <row r="121" spans="1:10" ht="12.75">
      <c r="A121" s="116">
        <v>32951</v>
      </c>
      <c r="B121" s="97"/>
      <c r="C121" s="97" t="s">
        <v>240</v>
      </c>
      <c r="D121" s="97"/>
      <c r="E121" s="97"/>
      <c r="F121" s="97"/>
      <c r="G121" s="210">
        <v>70</v>
      </c>
      <c r="H121" s="206"/>
      <c r="I121" s="206">
        <v>70</v>
      </c>
      <c r="J121" s="331"/>
    </row>
    <row r="122" spans="1:10" ht="12.75">
      <c r="A122" s="116">
        <v>32953</v>
      </c>
      <c r="B122" s="97"/>
      <c r="C122" s="97" t="s">
        <v>241</v>
      </c>
      <c r="D122" s="97"/>
      <c r="E122" s="97"/>
      <c r="F122" s="97"/>
      <c r="G122" s="210">
        <v>0</v>
      </c>
      <c r="H122" s="206"/>
      <c r="I122" s="206">
        <v>0</v>
      </c>
      <c r="J122" s="331"/>
    </row>
    <row r="123" spans="1:10" ht="12.75">
      <c r="A123" s="116">
        <v>32955</v>
      </c>
      <c r="B123" s="97"/>
      <c r="C123" s="97" t="s">
        <v>242</v>
      </c>
      <c r="D123" s="97"/>
      <c r="E123" s="97"/>
      <c r="F123" s="97"/>
      <c r="G123" s="210">
        <v>1500</v>
      </c>
      <c r="H123" s="206"/>
      <c r="I123" s="206">
        <v>1500</v>
      </c>
      <c r="J123" s="331"/>
    </row>
    <row r="124" spans="1:10" ht="12.75">
      <c r="A124" s="116">
        <v>32959</v>
      </c>
      <c r="B124" s="97"/>
      <c r="C124" s="97" t="s">
        <v>243</v>
      </c>
      <c r="D124" s="97"/>
      <c r="E124" s="97"/>
      <c r="F124" s="97"/>
      <c r="G124" s="210">
        <v>130</v>
      </c>
      <c r="H124" s="206"/>
      <c r="I124" s="206">
        <f>SUM(G124-H124)</f>
        <v>130</v>
      </c>
      <c r="J124" s="331"/>
    </row>
    <row r="125" spans="1:10" ht="12.75">
      <c r="A125" s="116">
        <v>32991</v>
      </c>
      <c r="B125" s="97"/>
      <c r="C125" s="97" t="s">
        <v>244</v>
      </c>
      <c r="D125" s="97"/>
      <c r="E125" s="97"/>
      <c r="F125" s="97"/>
      <c r="G125" s="210">
        <v>0</v>
      </c>
      <c r="H125" s="206"/>
      <c r="I125" s="206">
        <v>0</v>
      </c>
      <c r="J125" s="331"/>
    </row>
    <row r="126" spans="1:10" ht="12.75">
      <c r="A126" s="225">
        <v>32999</v>
      </c>
      <c r="B126" s="118"/>
      <c r="C126" s="118" t="s">
        <v>174</v>
      </c>
      <c r="D126" s="118"/>
      <c r="E126" s="118"/>
      <c r="F126" s="118"/>
      <c r="G126" s="214">
        <v>200</v>
      </c>
      <c r="H126" s="278"/>
      <c r="I126" s="278">
        <f>SUM(G126-H126)</f>
        <v>200</v>
      </c>
      <c r="J126" s="331"/>
    </row>
    <row r="127" spans="1:10" ht="12.75">
      <c r="A127" s="96"/>
      <c r="B127" s="96"/>
      <c r="C127" s="96"/>
      <c r="D127" s="96"/>
      <c r="E127" s="96"/>
      <c r="F127" s="96"/>
      <c r="G127" s="106"/>
      <c r="H127" s="106"/>
      <c r="I127" s="106"/>
      <c r="J127" s="113"/>
    </row>
    <row r="128" spans="1:10" ht="15">
      <c r="A128" s="346"/>
      <c r="B128" s="207"/>
      <c r="C128" s="207" t="s">
        <v>175</v>
      </c>
      <c r="D128" s="207"/>
      <c r="E128" s="207"/>
      <c r="F128" s="207"/>
      <c r="G128" s="287">
        <f>G130+G131</f>
        <v>1270</v>
      </c>
      <c r="H128" s="310"/>
      <c r="I128" s="334">
        <f>I130+I131</f>
        <v>1270</v>
      </c>
      <c r="J128" s="332"/>
    </row>
    <row r="129" spans="1:10" ht="15">
      <c r="A129" s="222">
        <v>343</v>
      </c>
      <c r="B129" s="181"/>
      <c r="C129" s="181" t="s">
        <v>176</v>
      </c>
      <c r="D129" s="181"/>
      <c r="E129" s="181"/>
      <c r="F129" s="181"/>
      <c r="G129" s="288">
        <f>G130+G131</f>
        <v>1270</v>
      </c>
      <c r="H129" s="283"/>
      <c r="I129" s="316">
        <f>G129-H129</f>
        <v>1270</v>
      </c>
      <c r="J129" s="288"/>
    </row>
    <row r="130" spans="1:10" ht="12.75">
      <c r="A130" s="116">
        <v>34311</v>
      </c>
      <c r="B130" s="97"/>
      <c r="C130" s="97" t="s">
        <v>177</v>
      </c>
      <c r="D130" s="97"/>
      <c r="E130" s="97"/>
      <c r="F130" s="97"/>
      <c r="G130" s="210">
        <v>1270</v>
      </c>
      <c r="H130" s="206"/>
      <c r="I130" s="317">
        <v>1270</v>
      </c>
      <c r="J130" s="331"/>
    </row>
    <row r="131" spans="1:10" ht="14.25">
      <c r="A131" s="224"/>
      <c r="B131" s="179"/>
      <c r="C131" s="179"/>
      <c r="D131" s="179"/>
      <c r="E131" s="179"/>
      <c r="F131" s="179"/>
      <c r="G131" s="210"/>
      <c r="H131" s="206"/>
      <c r="I131" s="206"/>
      <c r="J131" s="92"/>
    </row>
    <row r="132" spans="1:10" ht="15">
      <c r="A132" s="222"/>
      <c r="B132" s="181">
        <v>42</v>
      </c>
      <c r="C132" s="181" t="s">
        <v>245</v>
      </c>
      <c r="D132" s="179"/>
      <c r="E132" s="179"/>
      <c r="F132" s="179"/>
      <c r="G132" s="288">
        <f>SUM(G133)</f>
        <v>5500</v>
      </c>
      <c r="H132" s="206"/>
      <c r="I132" s="283">
        <f>SUM(I133)</f>
        <v>5500</v>
      </c>
      <c r="J132" s="288"/>
    </row>
    <row r="133" spans="1:10" ht="15">
      <c r="A133" s="222">
        <v>422</v>
      </c>
      <c r="B133" s="181"/>
      <c r="C133" s="181" t="s">
        <v>29</v>
      </c>
      <c r="D133" s="179"/>
      <c r="E133" s="179"/>
      <c r="F133" s="179"/>
      <c r="G133" s="288">
        <f>SUM(G134:G138)</f>
        <v>5500</v>
      </c>
      <c r="H133" s="206"/>
      <c r="I133" s="283">
        <f>SUM(I134:I138)</f>
        <v>5500</v>
      </c>
      <c r="J133" s="288"/>
    </row>
    <row r="134" spans="1:10" ht="14.25">
      <c r="A134" s="116">
        <v>42219</v>
      </c>
      <c r="B134" s="179"/>
      <c r="C134" s="97" t="s">
        <v>246</v>
      </c>
      <c r="D134" s="97"/>
      <c r="E134" s="97"/>
      <c r="F134" s="97"/>
      <c r="G134" s="211">
        <v>5500</v>
      </c>
      <c r="H134" s="206"/>
      <c r="I134" s="317">
        <v>5500</v>
      </c>
      <c r="J134" s="331"/>
    </row>
    <row r="135" spans="1:10" ht="12.75">
      <c r="A135" s="347">
        <v>42271</v>
      </c>
      <c r="B135" s="96"/>
      <c r="C135" s="100" t="s">
        <v>203</v>
      </c>
      <c r="D135" s="100"/>
      <c r="E135" s="100"/>
      <c r="F135" s="100"/>
      <c r="G135" s="212">
        <v>0</v>
      </c>
      <c r="H135" s="286"/>
      <c r="I135" s="318"/>
      <c r="J135" s="92"/>
    </row>
    <row r="136" spans="1:10" ht="12.75">
      <c r="A136" s="347">
        <v>42272</v>
      </c>
      <c r="B136" s="96"/>
      <c r="C136" s="100" t="s">
        <v>204</v>
      </c>
      <c r="D136" s="100"/>
      <c r="E136" s="100"/>
      <c r="F136" s="100"/>
      <c r="G136" s="212">
        <v>0</v>
      </c>
      <c r="H136" s="286"/>
      <c r="I136" s="318"/>
      <c r="J136" s="92"/>
    </row>
    <row r="137" spans="1:10" ht="12.75">
      <c r="A137" s="347">
        <v>42273</v>
      </c>
      <c r="B137" s="96"/>
      <c r="C137" s="100" t="s">
        <v>205</v>
      </c>
      <c r="D137" s="100"/>
      <c r="E137" s="100"/>
      <c r="F137" s="100"/>
      <c r="G137" s="212">
        <v>0</v>
      </c>
      <c r="H137" s="286"/>
      <c r="I137" s="318"/>
      <c r="J137" s="92"/>
    </row>
    <row r="138" spans="1:10" ht="12.75">
      <c r="A138" s="225"/>
      <c r="B138" s="118"/>
      <c r="C138" s="118"/>
      <c r="D138" s="118"/>
      <c r="E138" s="118"/>
      <c r="F138" s="118"/>
      <c r="G138" s="213"/>
      <c r="H138" s="278"/>
      <c r="I138" s="335"/>
      <c r="J138" s="92"/>
    </row>
    <row r="139" spans="1:10" ht="12.75">
      <c r="A139" s="112"/>
      <c r="B139" s="112"/>
      <c r="C139" s="112"/>
      <c r="D139" s="112"/>
      <c r="E139" s="112"/>
      <c r="F139" s="112"/>
      <c r="G139" s="317"/>
      <c r="H139" s="206"/>
      <c r="I139" s="317"/>
      <c r="J139" s="113"/>
    </row>
    <row r="140" spans="1:10" ht="14.25">
      <c r="A140" s="179"/>
      <c r="B140" s="179"/>
      <c r="C140" s="179"/>
      <c r="D140" s="179"/>
      <c r="E140" s="179"/>
      <c r="F140" s="179"/>
      <c r="G140" s="289"/>
      <c r="H140" s="206"/>
      <c r="I140" s="206"/>
      <c r="J140" s="113"/>
    </row>
    <row r="141" spans="1:10" ht="15">
      <c r="A141" s="198" t="s">
        <v>101</v>
      </c>
      <c r="B141" s="186"/>
      <c r="C141" s="188"/>
      <c r="D141" s="188"/>
      <c r="E141" s="188"/>
      <c r="F141" s="188"/>
      <c r="G141" s="349"/>
      <c r="H141" s="349"/>
      <c r="I141" s="338"/>
      <c r="J141" s="92"/>
    </row>
    <row r="142" spans="1:10" ht="15">
      <c r="A142" s="348">
        <v>6</v>
      </c>
      <c r="B142" s="215"/>
      <c r="C142" s="215"/>
      <c r="D142" s="215"/>
      <c r="E142" s="215"/>
      <c r="F142" s="216"/>
      <c r="G142" s="302">
        <f>SUM(G144+G146+G148+G151+G153+G156)</f>
        <v>807131.8</v>
      </c>
      <c r="H142" s="302">
        <f>SUM(I28)</f>
        <v>590000</v>
      </c>
      <c r="I142" s="302">
        <f>SUM(I144+I146+I148+I151+I153+I156)</f>
        <v>217131.8</v>
      </c>
      <c r="J142" s="92"/>
    </row>
    <row r="143" spans="1:10" ht="12.75">
      <c r="A143" s="185"/>
      <c r="B143" s="96"/>
      <c r="C143" s="96"/>
      <c r="D143" s="96"/>
      <c r="E143" s="96"/>
      <c r="F143" s="217"/>
      <c r="G143" s="303"/>
      <c r="H143" s="286"/>
      <c r="I143" s="336"/>
      <c r="J143" s="92"/>
    </row>
    <row r="144" spans="1:10" ht="14.25">
      <c r="A144" s="218">
        <v>634</v>
      </c>
      <c r="B144" s="98" t="s">
        <v>208</v>
      </c>
      <c r="C144" s="98"/>
      <c r="D144" s="97"/>
      <c r="E144" s="97"/>
      <c r="F144" s="219"/>
      <c r="G144" s="304">
        <f>SUM(G145)</f>
        <v>0</v>
      </c>
      <c r="H144" s="307"/>
      <c r="I144" s="307">
        <f>SUM(I145)</f>
        <v>0</v>
      </c>
      <c r="J144" s="92"/>
    </row>
    <row r="145" spans="1:10" ht="12.75">
      <c r="A145" s="220">
        <v>63414</v>
      </c>
      <c r="B145" s="97" t="s">
        <v>209</v>
      </c>
      <c r="C145" s="98"/>
      <c r="D145" s="97"/>
      <c r="E145" s="97"/>
      <c r="F145" s="219"/>
      <c r="G145" s="84">
        <v>0</v>
      </c>
      <c r="H145" s="308"/>
      <c r="I145" s="319">
        <v>0</v>
      </c>
      <c r="J145" s="92"/>
    </row>
    <row r="146" spans="1:10" ht="14.25">
      <c r="A146" s="218">
        <v>636</v>
      </c>
      <c r="B146" s="98" t="s">
        <v>210</v>
      </c>
      <c r="C146" s="98"/>
      <c r="D146" s="97"/>
      <c r="E146" s="97"/>
      <c r="F146" s="219"/>
      <c r="G146" s="304">
        <f>SUM(G147)</f>
        <v>32084.4</v>
      </c>
      <c r="H146" s="307"/>
      <c r="I146" s="320">
        <f>SUM(I147)</f>
        <v>32084.4</v>
      </c>
      <c r="J146" s="92"/>
    </row>
    <row r="147" spans="1:10" ht="12.75">
      <c r="A147" s="116">
        <v>63612</v>
      </c>
      <c r="B147" s="97" t="s">
        <v>247</v>
      </c>
      <c r="C147" s="97"/>
      <c r="D147" s="97"/>
      <c r="E147" s="97"/>
      <c r="F147" s="219"/>
      <c r="G147" s="84">
        <v>32084.4</v>
      </c>
      <c r="H147" s="308"/>
      <c r="I147" s="318">
        <v>32084.4</v>
      </c>
      <c r="J147" s="92"/>
    </row>
    <row r="148" spans="1:10" ht="12.75">
      <c r="A148" s="185">
        <v>639</v>
      </c>
      <c r="B148" s="100"/>
      <c r="C148" s="100"/>
      <c r="D148" s="100"/>
      <c r="E148" s="100"/>
      <c r="F148" s="221"/>
      <c r="G148" s="305">
        <f>SUM(G149)</f>
        <v>0</v>
      </c>
      <c r="H148" s="318"/>
      <c r="I148" s="320">
        <f>SUM(I149)</f>
        <v>0</v>
      </c>
      <c r="J148" s="92"/>
    </row>
    <row r="149" spans="1:10" ht="12.75">
      <c r="A149" s="185">
        <v>63931</v>
      </c>
      <c r="B149" s="96"/>
      <c r="C149" s="96"/>
      <c r="D149" s="96"/>
      <c r="E149" s="96"/>
      <c r="F149" s="217"/>
      <c r="G149" s="306"/>
      <c r="H149" s="286"/>
      <c r="I149" s="321"/>
      <c r="J149" s="92"/>
    </row>
    <row r="150" spans="1:10" ht="12.75">
      <c r="A150" s="185"/>
      <c r="B150" s="96"/>
      <c r="C150" s="96"/>
      <c r="D150" s="96"/>
      <c r="E150" s="96"/>
      <c r="F150" s="217"/>
      <c r="G150" s="306"/>
      <c r="H150" s="286"/>
      <c r="I150" s="286"/>
      <c r="J150" s="92"/>
    </row>
    <row r="151" spans="1:10" ht="15">
      <c r="A151" s="222">
        <v>652</v>
      </c>
      <c r="B151" s="98" t="s">
        <v>96</v>
      </c>
      <c r="C151" s="97"/>
      <c r="D151" s="97"/>
      <c r="E151" s="97"/>
      <c r="F151" s="219"/>
      <c r="G151" s="304">
        <f>SUM(G152)</f>
        <v>180547.4</v>
      </c>
      <c r="H151" s="307"/>
      <c r="I151" s="320">
        <f>SUM(I152)</f>
        <v>180547.4</v>
      </c>
      <c r="J151" s="92"/>
    </row>
    <row r="152" spans="1:10" ht="12.75">
      <c r="A152" s="116">
        <v>65264</v>
      </c>
      <c r="B152" s="97" t="s">
        <v>214</v>
      </c>
      <c r="C152" s="97"/>
      <c r="D152" s="97"/>
      <c r="E152" s="97"/>
      <c r="F152" s="219"/>
      <c r="G152" s="84">
        <v>180547.4</v>
      </c>
      <c r="H152" s="308"/>
      <c r="I152" s="318">
        <v>180547.4</v>
      </c>
      <c r="J152" s="92"/>
    </row>
    <row r="153" spans="1:10" ht="15">
      <c r="A153" s="222">
        <v>661</v>
      </c>
      <c r="B153" s="98" t="s">
        <v>215</v>
      </c>
      <c r="C153" s="98"/>
      <c r="D153" s="98"/>
      <c r="E153" s="98"/>
      <c r="F153" s="223"/>
      <c r="G153" s="307">
        <f>SUM(G154)</f>
        <v>4500</v>
      </c>
      <c r="H153" s="307"/>
      <c r="I153" s="320">
        <f>SUM(I154)</f>
        <v>4500</v>
      </c>
      <c r="J153" s="92"/>
    </row>
    <row r="154" spans="1:10" ht="12.75">
      <c r="A154" s="116">
        <v>66151</v>
      </c>
      <c r="B154" s="97" t="s">
        <v>216</v>
      </c>
      <c r="C154" s="97"/>
      <c r="D154" s="97"/>
      <c r="E154" s="97"/>
      <c r="F154" s="219"/>
      <c r="G154" s="308">
        <v>4500</v>
      </c>
      <c r="H154" s="308"/>
      <c r="I154" s="318">
        <v>4500</v>
      </c>
      <c r="J154" s="92"/>
    </row>
    <row r="155" spans="1:10" ht="14.25">
      <c r="A155" s="224"/>
      <c r="B155" s="97"/>
      <c r="C155" s="97"/>
      <c r="D155" s="97"/>
      <c r="E155" s="97"/>
      <c r="F155" s="219"/>
      <c r="G155" s="308"/>
      <c r="H155" s="308"/>
      <c r="I155" s="318"/>
      <c r="J155" s="92"/>
    </row>
    <row r="156" spans="1:10" ht="15">
      <c r="A156" s="222">
        <v>671</v>
      </c>
      <c r="B156" s="98" t="s">
        <v>217</v>
      </c>
      <c r="C156" s="98"/>
      <c r="D156" s="98"/>
      <c r="E156" s="98"/>
      <c r="F156" s="223"/>
      <c r="G156" s="307">
        <f>SUM(G157)</f>
        <v>590000</v>
      </c>
      <c r="H156" s="307">
        <f>SUM(H157)</f>
        <v>590000</v>
      </c>
      <c r="I156" s="318">
        <v>0</v>
      </c>
      <c r="J156" s="92"/>
    </row>
    <row r="157" spans="1:10" ht="12.75">
      <c r="A157" s="225">
        <v>67111</v>
      </c>
      <c r="B157" s="118" t="s">
        <v>218</v>
      </c>
      <c r="C157" s="118"/>
      <c r="D157" s="118"/>
      <c r="E157" s="118"/>
      <c r="F157" s="226"/>
      <c r="G157" s="309">
        <v>590000</v>
      </c>
      <c r="H157" s="309">
        <v>590000</v>
      </c>
      <c r="I157" s="337">
        <v>0</v>
      </c>
      <c r="J157" s="92"/>
    </row>
    <row r="159" spans="1:9" ht="12.75">
      <c r="A159" s="96" t="s">
        <v>306</v>
      </c>
      <c r="B159" s="96"/>
      <c r="C159" s="96"/>
      <c r="D159" s="96"/>
      <c r="E159" s="96"/>
      <c r="F159" s="96"/>
      <c r="G159" s="96"/>
      <c r="H159" s="96" t="s">
        <v>63</v>
      </c>
      <c r="I159" s="96"/>
    </row>
    <row r="162" spans="1:9" ht="12.75">
      <c r="A162" s="96"/>
      <c r="B162" s="96"/>
      <c r="C162" s="96"/>
      <c r="D162" s="96"/>
      <c r="E162" s="96"/>
      <c r="F162" s="96"/>
      <c r="G162" s="96"/>
      <c r="H162" s="96"/>
      <c r="I162" s="96"/>
    </row>
    <row r="163" spans="1:9" ht="12.75">
      <c r="A163" s="96"/>
      <c r="B163" s="96"/>
      <c r="C163" s="96"/>
      <c r="D163" s="96"/>
      <c r="E163" s="96"/>
      <c r="F163" s="96"/>
      <c r="G163" s="96"/>
      <c r="H163" s="96"/>
      <c r="I163" s="96"/>
    </row>
    <row r="164" spans="1:9" ht="12.75">
      <c r="A164" s="96"/>
      <c r="B164" s="96"/>
      <c r="C164" s="96"/>
      <c r="D164" s="96"/>
      <c r="E164" s="96"/>
      <c r="F164" s="96"/>
      <c r="G164" s="96"/>
      <c r="H164" s="96"/>
      <c r="I164" s="96"/>
    </row>
    <row r="165" spans="1:9" ht="12.75">
      <c r="A165" s="96"/>
      <c r="B165" s="96"/>
      <c r="C165" s="96"/>
      <c r="D165" s="96"/>
      <c r="E165" s="96"/>
      <c r="F165" s="96"/>
      <c r="G165" s="96"/>
      <c r="H165" s="96"/>
      <c r="I165" s="96"/>
    </row>
    <row r="166" spans="1:9" ht="12.75">
      <c r="A166" s="96"/>
      <c r="B166" s="96"/>
      <c r="C166" s="96"/>
      <c r="D166" s="96"/>
      <c r="E166" s="96"/>
      <c r="F166" s="96"/>
      <c r="G166" s="96"/>
      <c r="H166" s="96"/>
      <c r="I166" s="96"/>
    </row>
    <row r="167" spans="1:9" ht="12.75">
      <c r="A167" s="96"/>
      <c r="B167" s="96"/>
      <c r="C167" s="96"/>
      <c r="D167" s="96"/>
      <c r="E167" s="96"/>
      <c r="F167" s="96"/>
      <c r="G167" s="96"/>
      <c r="H167" s="96"/>
      <c r="I167" s="96"/>
    </row>
    <row r="168" spans="1:9" ht="12.75">
      <c r="A168" s="96"/>
      <c r="B168" s="96"/>
      <c r="C168" s="96"/>
      <c r="D168" s="96"/>
      <c r="E168" s="96"/>
      <c r="F168" s="96"/>
      <c r="G168" s="96"/>
      <c r="H168" s="96"/>
      <c r="I168" s="96"/>
    </row>
    <row r="169" spans="1:9" ht="12.75">
      <c r="A169" s="96"/>
      <c r="B169" s="96"/>
      <c r="C169" s="96"/>
      <c r="D169" s="96"/>
      <c r="E169" s="96"/>
      <c r="F169" s="96"/>
      <c r="G169" s="96"/>
      <c r="H169" s="96"/>
      <c r="I169" s="96"/>
    </row>
    <row r="170" spans="1:9" ht="12.75">
      <c r="A170" s="96"/>
      <c r="B170" s="96"/>
      <c r="C170" s="96"/>
      <c r="D170" s="96"/>
      <c r="E170" s="96"/>
      <c r="F170" s="96"/>
      <c r="G170" s="96"/>
      <c r="H170" s="96"/>
      <c r="I170" s="96"/>
    </row>
    <row r="171" spans="1:9" ht="12.75">
      <c r="A171" s="96"/>
      <c r="B171" s="96"/>
      <c r="C171" s="96"/>
      <c r="D171" s="96"/>
      <c r="E171" s="96"/>
      <c r="F171" s="96"/>
      <c r="G171" s="96"/>
      <c r="H171" s="96"/>
      <c r="I171" s="96"/>
    </row>
    <row r="172" spans="1:9" ht="12.75">
      <c r="A172" s="96"/>
      <c r="B172" s="96"/>
      <c r="C172" s="96"/>
      <c r="D172" s="96"/>
      <c r="E172" s="96"/>
      <c r="F172" s="96"/>
      <c r="G172" s="96"/>
      <c r="H172" s="96"/>
      <c r="I172" s="96"/>
    </row>
    <row r="173" spans="1:9" ht="12.75">
      <c r="A173" s="96"/>
      <c r="B173" s="96"/>
      <c r="C173" s="96"/>
      <c r="D173" s="96"/>
      <c r="E173" s="96"/>
      <c r="F173" s="96"/>
      <c r="G173" s="96"/>
      <c r="H173" s="96"/>
      <c r="I173" s="96"/>
    </row>
    <row r="174" spans="1:9" ht="12.75">
      <c r="A174" s="96"/>
      <c r="B174" s="96"/>
      <c r="C174" s="96"/>
      <c r="D174" s="96"/>
      <c r="E174" s="96"/>
      <c r="F174" s="96"/>
      <c r="G174" s="96"/>
      <c r="H174" s="96"/>
      <c r="I174" s="96"/>
    </row>
    <row r="175" spans="1:9" ht="12.75">
      <c r="A175" s="96"/>
      <c r="B175" s="96"/>
      <c r="C175" s="96"/>
      <c r="D175" s="96"/>
      <c r="E175" s="96"/>
      <c r="F175" s="96"/>
      <c r="G175" s="96"/>
      <c r="H175" s="96"/>
      <c r="I175" s="96"/>
    </row>
    <row r="176" spans="1:9" ht="12.75">
      <c r="A176" s="96"/>
      <c r="B176" s="96"/>
      <c r="C176" s="96"/>
      <c r="D176" s="96"/>
      <c r="E176" s="96"/>
      <c r="F176" s="96"/>
      <c r="G176" s="96"/>
      <c r="H176" s="96"/>
      <c r="I176" s="96"/>
    </row>
  </sheetData>
  <sheetProtection/>
  <mergeCells count="1">
    <mergeCell ref="A10:I10"/>
  </mergeCells>
  <printOptions/>
  <pageMargins left="0.25" right="0.25" top="0.75" bottom="0.75" header="0.3" footer="0.3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E31" sqref="E31"/>
    </sheetView>
  </sheetViews>
  <sheetFormatPr defaultColWidth="11.421875" defaultRowHeight="12.75"/>
  <cols>
    <col min="1" max="1" width="20.57421875" style="16" customWidth="1"/>
    <col min="2" max="3" width="17.57421875" style="16" customWidth="1"/>
    <col min="4" max="4" width="17.57421875" style="44" customWidth="1"/>
    <col min="5" max="5" width="17.57421875" style="4" customWidth="1"/>
    <col min="6" max="6" width="19.421875" style="4" customWidth="1"/>
    <col min="7" max="7" width="14.28125" style="4" customWidth="1"/>
    <col min="8" max="8" width="7.8515625" style="4" customWidth="1"/>
    <col min="9" max="9" width="11.421875" style="4" customWidth="1"/>
    <col min="10" max="10" width="12.8515625" style="4" bestFit="1" customWidth="1"/>
    <col min="11" max="16384" width="11.421875" style="4" customWidth="1"/>
  </cols>
  <sheetData>
    <row r="1" spans="1:5" ht="24" customHeight="1">
      <c r="A1" s="649" t="s">
        <v>82</v>
      </c>
      <c r="B1" s="649"/>
      <c r="C1" s="649"/>
      <c r="D1" s="649"/>
      <c r="E1" s="649"/>
    </row>
    <row r="2" spans="1:2" s="1" customFormat="1" ht="13.5" thickBot="1">
      <c r="A2" s="9"/>
      <c r="B2" s="97"/>
    </row>
    <row r="3" spans="1:5" s="1" customFormat="1" ht="26.25" thickBot="1">
      <c r="A3" s="67" t="s">
        <v>10</v>
      </c>
      <c r="B3" s="663">
        <v>2024</v>
      </c>
      <c r="C3" s="664"/>
      <c r="D3" s="664"/>
      <c r="E3" s="665"/>
    </row>
    <row r="4" spans="1:5" s="1" customFormat="1" ht="51.75" thickBot="1">
      <c r="A4" s="68" t="s">
        <v>11</v>
      </c>
      <c r="B4" s="10" t="s">
        <v>12</v>
      </c>
      <c r="C4" s="11" t="s">
        <v>13</v>
      </c>
      <c r="D4" s="11" t="s">
        <v>14</v>
      </c>
      <c r="E4" s="12" t="s">
        <v>47</v>
      </c>
    </row>
    <row r="5" spans="1:5" s="1" customFormat="1" ht="12.75">
      <c r="A5" s="3">
        <v>634</v>
      </c>
      <c r="B5" s="77"/>
      <c r="C5" s="78"/>
      <c r="D5" s="79"/>
      <c r="E5" s="80"/>
    </row>
    <row r="6" spans="1:5" s="1" customFormat="1" ht="12.75">
      <c r="A6" s="358">
        <v>636</v>
      </c>
      <c r="B6" s="354"/>
      <c r="C6" s="355"/>
      <c r="D6" s="355"/>
      <c r="E6" s="381">
        <v>32084.4</v>
      </c>
    </row>
    <row r="7" spans="1:5" s="1" customFormat="1" ht="12.75">
      <c r="A7" s="358">
        <v>639</v>
      </c>
      <c r="B7" s="354"/>
      <c r="C7" s="355"/>
      <c r="D7" s="355"/>
      <c r="E7" s="381"/>
    </row>
    <row r="8" spans="1:5" s="1" customFormat="1" ht="12.75">
      <c r="A8" s="358">
        <v>652</v>
      </c>
      <c r="B8" s="354"/>
      <c r="C8" s="356"/>
      <c r="D8" s="356">
        <v>180547.4</v>
      </c>
      <c r="E8" s="381"/>
    </row>
    <row r="9" spans="1:5" s="1" customFormat="1" ht="12.75">
      <c r="A9" s="358">
        <v>661</v>
      </c>
      <c r="B9" s="354"/>
      <c r="C9" s="356">
        <v>4500</v>
      </c>
      <c r="D9" s="356"/>
      <c r="E9" s="381"/>
    </row>
    <row r="10" spans="1:5" s="1" customFormat="1" ht="14.25" customHeight="1" thickBot="1">
      <c r="A10" s="359" t="s">
        <v>46</v>
      </c>
      <c r="B10" s="357">
        <v>590000</v>
      </c>
      <c r="C10" s="356"/>
      <c r="D10" s="356"/>
      <c r="E10" s="381"/>
    </row>
    <row r="11" spans="1:5" s="1" customFormat="1" ht="30" customHeight="1" thickBot="1">
      <c r="A11" s="14" t="s">
        <v>15</v>
      </c>
      <c r="B11" s="81">
        <f>SUM(B5,B6,B7,B8,B9,B10)</f>
        <v>590000</v>
      </c>
      <c r="C11" s="81">
        <f>SUM(C5,C6,C7,C8,C9,C10)</f>
        <v>4500</v>
      </c>
      <c r="D11" s="81">
        <f>SUM(D5,D6,D7,D8,D9,D10)</f>
        <v>180547.4</v>
      </c>
      <c r="E11" s="82">
        <f>SUM(E5,E6,E7,E8,E9,E10)</f>
        <v>32084.4</v>
      </c>
    </row>
    <row r="12" spans="1:5" s="1" customFormat="1" ht="28.5" customHeight="1" thickBot="1">
      <c r="A12" s="14" t="s">
        <v>252</v>
      </c>
      <c r="B12" s="229">
        <f>SUM(B11:E11)</f>
        <v>807131.8</v>
      </c>
      <c r="C12" s="374"/>
      <c r="D12" s="375"/>
      <c r="E12" s="375"/>
    </row>
    <row r="13" spans="1:5" ht="13.5" thickBot="1">
      <c r="A13" s="6"/>
      <c r="B13" s="6"/>
      <c r="C13" s="6"/>
      <c r="D13" s="7"/>
      <c r="E13" s="15"/>
    </row>
    <row r="14" spans="1:5" ht="24" customHeight="1" thickBot="1">
      <c r="A14" s="69" t="s">
        <v>10</v>
      </c>
      <c r="B14" s="663">
        <v>2025</v>
      </c>
      <c r="C14" s="664"/>
      <c r="D14" s="664"/>
      <c r="E14" s="665"/>
    </row>
    <row r="15" spans="1:5" ht="51.75" thickBot="1">
      <c r="A15" s="363" t="s">
        <v>11</v>
      </c>
      <c r="B15" s="361" t="s">
        <v>12</v>
      </c>
      <c r="C15" s="362" t="s">
        <v>13</v>
      </c>
      <c r="D15" s="364" t="s">
        <v>14</v>
      </c>
      <c r="E15" s="584" t="s">
        <v>48</v>
      </c>
    </row>
    <row r="16" spans="1:10" ht="12.75">
      <c r="A16" s="3">
        <v>634</v>
      </c>
      <c r="B16" s="373"/>
      <c r="C16" s="370"/>
      <c r="D16" s="372"/>
      <c r="E16" s="585"/>
      <c r="G16" s="271"/>
      <c r="J16" s="271"/>
    </row>
    <row r="17" spans="1:10" ht="12.75">
      <c r="A17" s="358">
        <v>636</v>
      </c>
      <c r="B17" s="367"/>
      <c r="C17" s="366"/>
      <c r="D17" s="368"/>
      <c r="E17" s="586">
        <v>32084.4</v>
      </c>
      <c r="G17" s="271"/>
      <c r="J17" s="271"/>
    </row>
    <row r="18" spans="1:10" ht="12.75">
      <c r="A18" s="358">
        <v>639</v>
      </c>
      <c r="B18" s="367"/>
      <c r="C18" s="366"/>
      <c r="D18" s="368"/>
      <c r="E18" s="586"/>
      <c r="G18" s="271"/>
      <c r="J18" s="271"/>
    </row>
    <row r="19" spans="1:10" ht="12.75">
      <c r="A19" s="358">
        <v>652</v>
      </c>
      <c r="B19" s="365"/>
      <c r="C19" s="366"/>
      <c r="D19" s="366">
        <v>180547.4</v>
      </c>
      <c r="E19" s="586"/>
      <c r="G19" s="271"/>
      <c r="J19" s="271"/>
    </row>
    <row r="20" spans="1:10" ht="12.75">
      <c r="A20" s="358">
        <v>661</v>
      </c>
      <c r="B20" s="365"/>
      <c r="C20" s="366">
        <v>4500</v>
      </c>
      <c r="D20" s="366">
        <v>0</v>
      </c>
      <c r="E20" s="586"/>
      <c r="G20" s="271"/>
      <c r="J20" s="271"/>
    </row>
    <row r="21" spans="1:10" ht="13.5" thickBot="1">
      <c r="A21" s="359" t="s">
        <v>46</v>
      </c>
      <c r="B21" s="365">
        <v>610000</v>
      </c>
      <c r="C21" s="366"/>
      <c r="D21" s="366"/>
      <c r="E21" s="586"/>
      <c r="G21" s="271"/>
      <c r="J21" s="271"/>
    </row>
    <row r="22" spans="1:7" ht="13.5" thickBot="1">
      <c r="A22" s="14" t="s">
        <v>15</v>
      </c>
      <c r="B22" s="83">
        <f>SUM(B16,B17,B18,B19,B20,B21)</f>
        <v>610000</v>
      </c>
      <c r="C22" s="83">
        <f>SUM(C16,C17,C18,C19,C20,C21)</f>
        <v>4500</v>
      </c>
      <c r="D22" s="83">
        <f>SUM(D16,D17,D18,D19,D20,D21)</f>
        <v>180547.4</v>
      </c>
      <c r="E22" s="83">
        <f>SUM(E16,E17,E18,E19,E20,E21)</f>
        <v>32084.4</v>
      </c>
      <c r="F22" s="158"/>
      <c r="G22" s="158"/>
    </row>
    <row r="23" spans="1:5" ht="30.75" customHeight="1" thickBot="1">
      <c r="A23" s="14" t="s">
        <v>268</v>
      </c>
      <c r="B23" s="360">
        <f>SUM(B22:E22)</f>
        <v>827131.8</v>
      </c>
      <c r="C23" s="227"/>
      <c r="D23" s="227"/>
      <c r="E23" s="228"/>
    </row>
    <row r="24" spans="1:5" s="1" customFormat="1" ht="12.75" customHeight="1">
      <c r="A24" s="536"/>
      <c r="B24" s="537"/>
      <c r="C24" s="538"/>
      <c r="D24" s="538"/>
      <c r="E24" s="538"/>
    </row>
    <row r="25" spans="1:5" s="1" customFormat="1" ht="12.75" customHeight="1">
      <c r="A25" s="536"/>
      <c r="B25" s="537"/>
      <c r="C25" s="538"/>
      <c r="D25" s="538"/>
      <c r="E25" s="538"/>
    </row>
    <row r="26" s="1" customFormat="1" ht="12.75" customHeight="1" thickBot="1"/>
    <row r="27" spans="1:5" ht="26.25" thickBot="1">
      <c r="A27" s="69" t="s">
        <v>10</v>
      </c>
      <c r="B27" s="663">
        <v>2026</v>
      </c>
      <c r="C27" s="664"/>
      <c r="D27" s="664"/>
      <c r="E27" s="665"/>
    </row>
    <row r="28" spans="1:5" ht="51.75" thickBot="1">
      <c r="A28" s="380" t="s">
        <v>11</v>
      </c>
      <c r="B28" s="272" t="s">
        <v>12</v>
      </c>
      <c r="C28" s="272" t="s">
        <v>13</v>
      </c>
      <c r="D28" s="272" t="s">
        <v>14</v>
      </c>
      <c r="E28" s="272" t="s">
        <v>48</v>
      </c>
    </row>
    <row r="29" spans="1:5" ht="12.75">
      <c r="A29" s="3">
        <v>634</v>
      </c>
      <c r="B29" s="378"/>
      <c r="C29" s="378"/>
      <c r="D29" s="379"/>
      <c r="E29" s="587"/>
    </row>
    <row r="30" spans="1:5" ht="12.75">
      <c r="A30" s="358">
        <v>636</v>
      </c>
      <c r="B30" s="367"/>
      <c r="C30" s="365"/>
      <c r="D30" s="371"/>
      <c r="E30" s="369">
        <v>32084.4</v>
      </c>
    </row>
    <row r="31" spans="1:5" ht="12.75">
      <c r="A31" s="358">
        <v>652</v>
      </c>
      <c r="B31" s="365"/>
      <c r="C31" s="366"/>
      <c r="D31" s="366">
        <v>180547.4</v>
      </c>
      <c r="E31" s="369"/>
    </row>
    <row r="32" spans="1:5" ht="12.75">
      <c r="A32" s="358">
        <v>661</v>
      </c>
      <c r="B32" s="365"/>
      <c r="C32" s="366">
        <v>4500</v>
      </c>
      <c r="D32" s="366">
        <v>0</v>
      </c>
      <c r="E32" s="369"/>
    </row>
    <row r="33" spans="1:5" ht="12.75">
      <c r="A33" s="359" t="s">
        <v>46</v>
      </c>
      <c r="B33" s="365">
        <v>610000</v>
      </c>
      <c r="C33" s="366"/>
      <c r="D33" s="366"/>
      <c r="E33" s="369"/>
    </row>
    <row r="34" spans="1:5" ht="13.5" customHeight="1" thickBot="1">
      <c r="A34" s="13">
        <v>639</v>
      </c>
      <c r="B34" s="308"/>
      <c r="C34" s="356"/>
      <c r="D34" s="308"/>
      <c r="E34" s="381"/>
    </row>
    <row r="35" spans="1:5" ht="27.75" customHeight="1" thickBot="1">
      <c r="A35" s="14" t="s">
        <v>15</v>
      </c>
      <c r="B35" s="81">
        <f>SUM(B29,B30,B31,B32,B33,B34)</f>
        <v>610000</v>
      </c>
      <c r="C35" s="81">
        <f>SUM(C29,C30,C31,C32,C33,C34)</f>
        <v>4500</v>
      </c>
      <c r="D35" s="81">
        <f>SUM(D29,D30,D31,D32,D33,D34)</f>
        <v>180547.4</v>
      </c>
      <c r="E35" s="82">
        <f>SUM(E29,E30,E31,E32,E33,E34)</f>
        <v>32084.4</v>
      </c>
    </row>
    <row r="36" spans="1:5" ht="33.75" customHeight="1" thickBot="1">
      <c r="A36" s="14" t="s">
        <v>309</v>
      </c>
      <c r="B36" s="376">
        <f>SUM(B35:E35)</f>
        <v>827131.8</v>
      </c>
      <c r="C36" s="377"/>
      <c r="D36" s="377"/>
      <c r="E36" s="377"/>
    </row>
    <row r="38" spans="1:5" s="1" customFormat="1" ht="13.5" customHeight="1">
      <c r="A38" s="16"/>
      <c r="B38" s="16"/>
      <c r="C38" s="19"/>
      <c r="D38" s="17"/>
      <c r="E38" s="20"/>
    </row>
    <row r="39" spans="1:5" s="1" customFormat="1" ht="30" customHeight="1">
      <c r="A39" s="1" t="s">
        <v>306</v>
      </c>
      <c r="E39" s="1" t="s">
        <v>49</v>
      </c>
    </row>
    <row r="40" spans="3:5" ht="13.5" customHeight="1">
      <c r="C40" s="19"/>
      <c r="D40" s="21"/>
      <c r="E40" s="22"/>
    </row>
    <row r="41" spans="4:5" ht="13.5" customHeight="1">
      <c r="D41" s="23"/>
      <c r="E41" s="24"/>
    </row>
    <row r="42" spans="4:5" ht="13.5" customHeight="1">
      <c r="D42" s="25"/>
      <c r="E42" s="26"/>
    </row>
    <row r="43" spans="4:5" ht="13.5" customHeight="1">
      <c r="D43" s="17"/>
      <c r="E43" s="18"/>
    </row>
    <row r="44" spans="3:5" ht="13.5" customHeight="1">
      <c r="C44" s="19"/>
      <c r="D44" s="17"/>
      <c r="E44" s="27"/>
    </row>
    <row r="45" spans="3:5" ht="13.5" customHeight="1">
      <c r="C45" s="19"/>
      <c r="D45" s="17"/>
      <c r="E45" s="22"/>
    </row>
    <row r="46" spans="4:5" ht="13.5" customHeight="1">
      <c r="D46" s="17"/>
      <c r="E46" s="18"/>
    </row>
    <row r="47" spans="4:5" ht="13.5" customHeight="1">
      <c r="D47" s="17"/>
      <c r="E47" s="26"/>
    </row>
    <row r="48" spans="4:5" ht="13.5" customHeight="1">
      <c r="D48" s="17"/>
      <c r="E48" s="18"/>
    </row>
    <row r="49" spans="4:5" ht="14.25" customHeight="1">
      <c r="D49" s="17"/>
      <c r="E49" s="28"/>
    </row>
    <row r="50" spans="4:5" ht="13.5" customHeight="1">
      <c r="D50" s="23"/>
      <c r="E50" s="24"/>
    </row>
    <row r="51" spans="2:5" ht="13.5" customHeight="1">
      <c r="B51" s="19"/>
      <c r="D51" s="23"/>
      <c r="E51" s="29"/>
    </row>
    <row r="52" spans="3:5" ht="13.5" customHeight="1">
      <c r="C52" s="19"/>
      <c r="D52" s="23"/>
      <c r="E52" s="30"/>
    </row>
    <row r="53" spans="3:5" ht="13.5" customHeight="1">
      <c r="C53" s="19"/>
      <c r="D53" s="25"/>
      <c r="E53" s="22"/>
    </row>
    <row r="54" spans="4:5" ht="13.5" customHeight="1">
      <c r="D54" s="17"/>
      <c r="E54" s="18"/>
    </row>
    <row r="55" spans="2:5" ht="13.5" customHeight="1">
      <c r="B55" s="19"/>
      <c r="D55" s="17"/>
      <c r="E55" s="20"/>
    </row>
    <row r="56" spans="3:5" ht="13.5" customHeight="1">
      <c r="C56" s="19"/>
      <c r="D56" s="17"/>
      <c r="E56" s="29"/>
    </row>
    <row r="57" spans="3:5" ht="13.5" customHeight="1">
      <c r="C57" s="19"/>
      <c r="D57" s="25"/>
      <c r="E57" s="22"/>
    </row>
    <row r="58" spans="4:5" ht="13.5" customHeight="1">
      <c r="D58" s="23"/>
      <c r="E58" s="18"/>
    </row>
    <row r="59" spans="3:5" ht="13.5" customHeight="1">
      <c r="C59" s="19"/>
      <c r="D59" s="23"/>
      <c r="E59" s="29"/>
    </row>
    <row r="60" spans="4:5" ht="12" customHeight="1">
      <c r="D60" s="25"/>
      <c r="E60" s="28"/>
    </row>
    <row r="61" spans="4:5" ht="13.5" customHeight="1">
      <c r="D61" s="17"/>
      <c r="E61" s="18"/>
    </row>
    <row r="62" spans="4:5" ht="13.5" customHeight="1">
      <c r="D62" s="25"/>
      <c r="E62" s="22"/>
    </row>
    <row r="63" spans="4:5" ht="13.5" customHeight="1">
      <c r="D63" s="17"/>
      <c r="E63" s="18"/>
    </row>
    <row r="64" spans="4:5" ht="13.5" customHeight="1">
      <c r="D64" s="17"/>
      <c r="E64" s="18"/>
    </row>
    <row r="65" spans="1:5" ht="13.5" customHeight="1">
      <c r="A65" s="19"/>
      <c r="D65" s="31"/>
      <c r="E65" s="29"/>
    </row>
    <row r="66" spans="2:5" ht="13.5" customHeight="1">
      <c r="B66" s="19"/>
      <c r="C66" s="19"/>
      <c r="D66" s="32"/>
      <c r="E66" s="29"/>
    </row>
    <row r="67" spans="2:5" ht="13.5" customHeight="1">
      <c r="B67" s="19"/>
      <c r="C67" s="19"/>
      <c r="D67" s="32"/>
      <c r="E67" s="20"/>
    </row>
    <row r="68" spans="2:5" ht="13.5" customHeight="1">
      <c r="B68" s="19"/>
      <c r="C68" s="19"/>
      <c r="D68" s="25"/>
      <c r="E68" s="26"/>
    </row>
    <row r="69" spans="4:5" ht="12.75">
      <c r="D69" s="17"/>
      <c r="E69" s="18"/>
    </row>
    <row r="70" spans="2:5" ht="12.75">
      <c r="B70" s="19"/>
      <c r="D70" s="17"/>
      <c r="E70" s="29"/>
    </row>
    <row r="71" spans="3:5" ht="12.75">
      <c r="C71" s="19"/>
      <c r="D71" s="17"/>
      <c r="E71" s="20"/>
    </row>
    <row r="72" spans="3:5" ht="12.75">
      <c r="C72" s="19"/>
      <c r="D72" s="25"/>
      <c r="E72" s="22"/>
    </row>
    <row r="73" spans="4:5" ht="12.75">
      <c r="D73" s="17"/>
      <c r="E73" s="18"/>
    </row>
    <row r="74" spans="4:5" ht="12.75">
      <c r="D74" s="17"/>
      <c r="E74" s="18"/>
    </row>
    <row r="75" spans="4:5" ht="12.75">
      <c r="D75" s="33"/>
      <c r="E75" s="34"/>
    </row>
    <row r="76" spans="4:5" ht="12.75">
      <c r="D76" s="17"/>
      <c r="E76" s="18"/>
    </row>
    <row r="77" spans="4:5" ht="12.75">
      <c r="D77" s="17"/>
      <c r="E77" s="18"/>
    </row>
    <row r="78" spans="4:5" ht="12.75">
      <c r="D78" s="17"/>
      <c r="E78" s="18"/>
    </row>
    <row r="79" spans="4:5" ht="12.75">
      <c r="D79" s="25"/>
      <c r="E79" s="22"/>
    </row>
    <row r="80" spans="4:5" ht="12.75">
      <c r="D80" s="17"/>
      <c r="E80" s="18"/>
    </row>
    <row r="81" spans="4:5" ht="12.75">
      <c r="D81" s="25"/>
      <c r="E81" s="22"/>
    </row>
    <row r="82" spans="4:5" ht="12.75">
      <c r="D82" s="17"/>
      <c r="E82" s="18"/>
    </row>
    <row r="83" spans="4:5" ht="12.75">
      <c r="D83" s="17"/>
      <c r="E83" s="18"/>
    </row>
    <row r="84" spans="4:5" ht="12.75">
      <c r="D84" s="17"/>
      <c r="E84" s="18"/>
    </row>
    <row r="85" spans="4:5" ht="12.75">
      <c r="D85" s="17"/>
      <c r="E85" s="18"/>
    </row>
    <row r="86" spans="1:5" ht="12" customHeight="1">
      <c r="A86" s="27"/>
      <c r="B86" s="27"/>
      <c r="C86" s="27"/>
      <c r="D86" s="582"/>
      <c r="E86" s="583"/>
    </row>
    <row r="87" spans="3:5" ht="12.75">
      <c r="C87" s="19"/>
      <c r="D87" s="17"/>
      <c r="E87" s="20"/>
    </row>
    <row r="88" spans="4:5" ht="12.75">
      <c r="D88" s="35"/>
      <c r="E88" s="36"/>
    </row>
    <row r="89" spans="4:5" ht="12.75">
      <c r="D89" s="17"/>
      <c r="E89" s="18"/>
    </row>
    <row r="90" spans="4:5" ht="12.75">
      <c r="D90" s="33"/>
      <c r="E90" s="34"/>
    </row>
    <row r="91" spans="4:5" ht="12.75">
      <c r="D91" s="33"/>
      <c r="E91" s="34"/>
    </row>
    <row r="92" spans="4:5" ht="12.75">
      <c r="D92" s="17"/>
      <c r="E92" s="18"/>
    </row>
    <row r="93" spans="4:5" ht="12.75">
      <c r="D93" s="25"/>
      <c r="E93" s="22"/>
    </row>
    <row r="94" spans="4:5" ht="12.75">
      <c r="D94" s="17"/>
      <c r="E94" s="18"/>
    </row>
    <row r="95" spans="4:5" ht="12.75">
      <c r="D95" s="17"/>
      <c r="E95" s="18"/>
    </row>
    <row r="96" spans="4:5" ht="12.75">
      <c r="D96" s="25"/>
      <c r="E96" s="22"/>
    </row>
    <row r="97" spans="4:5" ht="12.75">
      <c r="D97" s="17"/>
      <c r="E97" s="18"/>
    </row>
    <row r="98" spans="4:5" ht="12.75">
      <c r="D98" s="33"/>
      <c r="E98" s="34"/>
    </row>
    <row r="99" spans="4:5" ht="12.75">
      <c r="D99" s="25"/>
      <c r="E99" s="36"/>
    </row>
    <row r="100" spans="4:5" ht="12.75">
      <c r="D100" s="23"/>
      <c r="E100" s="34"/>
    </row>
    <row r="101" spans="4:5" ht="12.75">
      <c r="D101" s="25"/>
      <c r="E101" s="22"/>
    </row>
    <row r="102" spans="4:5" ht="12.75">
      <c r="D102" s="17"/>
      <c r="E102" s="18"/>
    </row>
    <row r="103" spans="3:5" ht="12.75">
      <c r="C103" s="19"/>
      <c r="D103" s="17"/>
      <c r="E103" s="20"/>
    </row>
    <row r="104" spans="4:5" ht="12.75">
      <c r="D104" s="23"/>
      <c r="E104" s="22"/>
    </row>
    <row r="105" spans="4:5" ht="12.75">
      <c r="D105" s="23"/>
      <c r="E105" s="34"/>
    </row>
    <row r="106" spans="3:5" ht="12.75">
      <c r="C106" s="19"/>
      <c r="D106" s="23"/>
      <c r="E106" s="37"/>
    </row>
    <row r="107" spans="3:5" ht="12.75">
      <c r="C107" s="19"/>
      <c r="D107" s="25"/>
      <c r="E107" s="26"/>
    </row>
    <row r="108" spans="4:5" ht="12.75">
      <c r="D108" s="17"/>
      <c r="E108" s="18"/>
    </row>
    <row r="109" spans="4:5" ht="12.75">
      <c r="D109" s="35"/>
      <c r="E109" s="38"/>
    </row>
    <row r="110" spans="4:5" ht="12.75" customHeight="1">
      <c r="D110" s="33"/>
      <c r="E110" s="34"/>
    </row>
    <row r="111" spans="2:5" ht="12.75" customHeight="1">
      <c r="B111" s="19"/>
      <c r="D111" s="33"/>
      <c r="E111" s="39"/>
    </row>
    <row r="112" spans="3:5" ht="15" customHeight="1">
      <c r="C112" s="19"/>
      <c r="D112" s="33"/>
      <c r="E112" s="39"/>
    </row>
    <row r="113" spans="4:5" ht="11.25" customHeight="1">
      <c r="D113" s="35"/>
      <c r="E113" s="36"/>
    </row>
    <row r="114" spans="4:5" ht="12.75">
      <c r="D114" s="33"/>
      <c r="E114" s="34"/>
    </row>
    <row r="115" spans="2:5" ht="13.5" customHeight="1">
      <c r="B115" s="19"/>
      <c r="D115" s="33"/>
      <c r="E115" s="40"/>
    </row>
    <row r="116" spans="3:5" ht="12.75" customHeight="1">
      <c r="C116" s="19"/>
      <c r="D116" s="33"/>
      <c r="E116" s="20"/>
    </row>
    <row r="117" spans="3:5" ht="12.75" customHeight="1">
      <c r="C117" s="19"/>
      <c r="D117" s="25"/>
      <c r="E117" s="26"/>
    </row>
    <row r="118" spans="4:5" ht="12.75">
      <c r="D118" s="17"/>
      <c r="E118" s="18"/>
    </row>
    <row r="119" spans="3:5" ht="12.75">
      <c r="C119" s="19"/>
      <c r="D119" s="17"/>
      <c r="E119" s="37"/>
    </row>
    <row r="120" spans="4:5" ht="12.75">
      <c r="D120" s="35"/>
      <c r="E120" s="36"/>
    </row>
    <row r="121" spans="4:5" ht="12.75">
      <c r="D121" s="33"/>
      <c r="E121" s="34"/>
    </row>
    <row r="122" spans="4:5" ht="12.75">
      <c r="D122" s="17"/>
      <c r="E122" s="18"/>
    </row>
    <row r="123" spans="1:5" ht="12" customHeight="1">
      <c r="A123" s="41"/>
      <c r="B123" s="6"/>
      <c r="C123" s="6"/>
      <c r="D123" s="6"/>
      <c r="E123" s="29"/>
    </row>
    <row r="124" spans="1:5" ht="15" customHeight="1">
      <c r="A124" s="19"/>
      <c r="D124" s="31"/>
      <c r="E124" s="29"/>
    </row>
    <row r="125" spans="1:5" ht="12.75">
      <c r="A125" s="19"/>
      <c r="B125" s="19"/>
      <c r="D125" s="31"/>
      <c r="E125" s="20"/>
    </row>
    <row r="126" spans="3:5" ht="12.75">
      <c r="C126" s="19"/>
      <c r="D126" s="17"/>
      <c r="E126" s="29"/>
    </row>
    <row r="127" spans="4:5" ht="12.75">
      <c r="D127" s="21"/>
      <c r="E127" s="22"/>
    </row>
    <row r="128" spans="2:5" ht="12.75">
      <c r="B128" s="19"/>
      <c r="D128" s="17"/>
      <c r="E128" s="20"/>
    </row>
    <row r="129" spans="3:5" ht="12.75">
      <c r="C129" s="19"/>
      <c r="D129" s="17"/>
      <c r="E129" s="20"/>
    </row>
    <row r="130" spans="4:5" ht="12.75">
      <c r="D130" s="25"/>
      <c r="E130" s="26"/>
    </row>
    <row r="131" spans="3:5" ht="12.75" customHeight="1">
      <c r="C131" s="19"/>
      <c r="D131" s="17"/>
      <c r="E131" s="27"/>
    </row>
    <row r="132" spans="4:5" ht="12.75">
      <c r="D132" s="17"/>
      <c r="E132" s="26"/>
    </row>
    <row r="133" spans="2:5" ht="12.75">
      <c r="B133" s="19"/>
      <c r="D133" s="23"/>
      <c r="E133" s="29"/>
    </row>
    <row r="134" spans="3:5" ht="12.75">
      <c r="C134" s="19"/>
      <c r="D134" s="23"/>
      <c r="E134" s="30"/>
    </row>
    <row r="135" spans="4:5" ht="12.75">
      <c r="D135" s="25"/>
      <c r="E135" s="22"/>
    </row>
    <row r="136" spans="1:5" ht="13.5" customHeight="1">
      <c r="A136" s="19"/>
      <c r="D136" s="31"/>
      <c r="E136" s="29"/>
    </row>
    <row r="137" spans="2:5" ht="13.5" customHeight="1">
      <c r="B137" s="19"/>
      <c r="D137" s="17"/>
      <c r="E137" s="29"/>
    </row>
    <row r="138" spans="3:5" ht="13.5" customHeight="1">
      <c r="C138" s="19"/>
      <c r="D138" s="17"/>
      <c r="E138" s="20"/>
    </row>
    <row r="139" spans="3:5" ht="12.75">
      <c r="C139" s="19"/>
      <c r="D139" s="25"/>
      <c r="E139" s="22"/>
    </row>
    <row r="140" spans="3:5" ht="12.75">
      <c r="C140" s="19"/>
      <c r="D140" s="17"/>
      <c r="E140" s="20"/>
    </row>
    <row r="141" spans="4:5" ht="12.75">
      <c r="D141" s="35"/>
      <c r="E141" s="36"/>
    </row>
    <row r="142" spans="3:5" ht="12.75">
      <c r="C142" s="19"/>
      <c r="D142" s="23"/>
      <c r="E142" s="37"/>
    </row>
    <row r="143" spans="3:5" ht="12.75">
      <c r="C143" s="19"/>
      <c r="D143" s="25"/>
      <c r="E143" s="26"/>
    </row>
    <row r="144" spans="4:5" ht="12.75">
      <c r="D144" s="35"/>
      <c r="E144" s="42"/>
    </row>
    <row r="145" spans="2:5" ht="12.75">
      <c r="B145" s="19"/>
      <c r="D145" s="33"/>
      <c r="E145" s="40"/>
    </row>
    <row r="146" spans="3:5" ht="12.75">
      <c r="C146" s="19"/>
      <c r="D146" s="33"/>
      <c r="E146" s="20"/>
    </row>
    <row r="147" spans="3:5" ht="12.75">
      <c r="C147" s="19"/>
      <c r="D147" s="25"/>
      <c r="E147" s="26"/>
    </row>
    <row r="148" spans="3:5" ht="12.75">
      <c r="C148" s="19"/>
      <c r="D148" s="25"/>
      <c r="E148" s="26"/>
    </row>
    <row r="149" spans="4:5" ht="12.75">
      <c r="D149" s="17"/>
      <c r="E149" s="18"/>
    </row>
    <row r="150" spans="1:5" s="43" customFormat="1" ht="18" customHeight="1">
      <c r="A150" s="666"/>
      <c r="B150" s="667"/>
      <c r="C150" s="667"/>
      <c r="D150" s="667"/>
      <c r="E150" s="667"/>
    </row>
    <row r="151" spans="1:5" ht="28.5" customHeight="1">
      <c r="A151" s="27"/>
      <c r="B151" s="27"/>
      <c r="C151" s="27"/>
      <c r="D151" s="582"/>
      <c r="E151" s="583"/>
    </row>
    <row r="153" spans="1:5" ht="15.75">
      <c r="A153" s="45"/>
      <c r="B153" s="19"/>
      <c r="C153" s="19"/>
      <c r="D153" s="46"/>
      <c r="E153" s="5"/>
    </row>
    <row r="154" spans="1:5" ht="12.75">
      <c r="A154" s="19"/>
      <c r="B154" s="19"/>
      <c r="C154" s="19"/>
      <c r="D154" s="46"/>
      <c r="E154" s="5"/>
    </row>
    <row r="155" spans="1:5" ht="17.25" customHeight="1">
      <c r="A155" s="19"/>
      <c r="B155" s="19"/>
      <c r="C155" s="19"/>
      <c r="D155" s="46"/>
      <c r="E155" s="5"/>
    </row>
    <row r="156" spans="1:5" ht="13.5" customHeight="1">
      <c r="A156" s="19"/>
      <c r="B156" s="19"/>
      <c r="C156" s="19"/>
      <c r="D156" s="46"/>
      <c r="E156" s="5"/>
    </row>
    <row r="157" spans="1:5" ht="12.75">
      <c r="A157" s="19"/>
      <c r="B157" s="19"/>
      <c r="C157" s="19"/>
      <c r="D157" s="46"/>
      <c r="E157" s="5"/>
    </row>
    <row r="158" spans="1:3" ht="12.75">
      <c r="A158" s="19"/>
      <c r="B158" s="19"/>
      <c r="C158" s="19"/>
    </row>
    <row r="159" spans="1:5" ht="12.75">
      <c r="A159" s="19"/>
      <c r="B159" s="19"/>
      <c r="C159" s="19"/>
      <c r="D159" s="46"/>
      <c r="E159" s="5"/>
    </row>
    <row r="160" spans="1:5" ht="12.75">
      <c r="A160" s="19"/>
      <c r="B160" s="19"/>
      <c r="C160" s="19"/>
      <c r="D160" s="46"/>
      <c r="E160" s="47"/>
    </row>
    <row r="161" spans="1:5" ht="12.75">
      <c r="A161" s="19"/>
      <c r="B161" s="19"/>
      <c r="C161" s="19"/>
      <c r="D161" s="46"/>
      <c r="E161" s="5"/>
    </row>
    <row r="162" spans="1:5" ht="22.5" customHeight="1">
      <c r="A162" s="19"/>
      <c r="B162" s="19"/>
      <c r="C162" s="19"/>
      <c r="D162" s="46"/>
      <c r="E162" s="27"/>
    </row>
    <row r="163" spans="4:5" ht="22.5" customHeight="1">
      <c r="D163" s="25"/>
      <c r="E163" s="28"/>
    </row>
  </sheetData>
  <sheetProtection/>
  <mergeCells count="5">
    <mergeCell ref="A1:E1"/>
    <mergeCell ref="B14:E14"/>
    <mergeCell ref="B27:E27"/>
    <mergeCell ref="A150:E150"/>
    <mergeCell ref="B3:E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rowBreaks count="3" manualBreakCount="3">
    <brk id="12" max="8" man="1"/>
    <brk id="84" max="9" man="1"/>
    <brk id="148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6"/>
  <sheetViews>
    <sheetView workbookViewId="0" topLeftCell="A1">
      <selection activeCell="N18" sqref="N18"/>
    </sheetView>
  </sheetViews>
  <sheetFormatPr defaultColWidth="11.421875" defaultRowHeight="12.75"/>
  <cols>
    <col min="1" max="1" width="7.28125" style="63" customWidth="1"/>
    <col min="2" max="2" width="30.421875" style="65" customWidth="1"/>
    <col min="3" max="3" width="11.421875" style="2" customWidth="1"/>
    <col min="4" max="4" width="11.140625" style="2" customWidth="1"/>
    <col min="5" max="5" width="12.140625" style="2" customWidth="1"/>
    <col min="6" max="6" width="10.8515625" style="2" customWidth="1"/>
    <col min="7" max="7" width="9.57421875" style="2" customWidth="1"/>
    <col min="8" max="8" width="10.7109375" style="2" customWidth="1"/>
    <col min="9" max="9" width="12.00390625" style="2" customWidth="1"/>
    <col min="10" max="10" width="12.28125" style="2" customWidth="1"/>
    <col min="11" max="11" width="11.421875" style="4" customWidth="1"/>
    <col min="12" max="12" width="12.8515625" style="4" bestFit="1" customWidth="1"/>
    <col min="13" max="16384" width="11.421875" style="4" customWidth="1"/>
  </cols>
  <sheetData>
    <row r="1" spans="1:10" ht="24" customHeight="1">
      <c r="A1" s="668" t="s">
        <v>16</v>
      </c>
      <c r="B1" s="669"/>
      <c r="C1" s="669"/>
      <c r="D1" s="668"/>
      <c r="E1" s="668"/>
      <c r="F1" s="668"/>
      <c r="G1" s="668"/>
      <c r="H1" s="668"/>
      <c r="I1" s="668"/>
      <c r="J1" s="668"/>
    </row>
    <row r="2" spans="1:10" s="5" customFormat="1" ht="56.25">
      <c r="A2" s="445" t="s">
        <v>41</v>
      </c>
      <c r="B2" s="66" t="s">
        <v>52</v>
      </c>
      <c r="C2" s="66" t="s">
        <v>303</v>
      </c>
      <c r="D2" s="66" t="s">
        <v>42</v>
      </c>
      <c r="E2" s="66" t="s">
        <v>37</v>
      </c>
      <c r="F2" s="353" t="s">
        <v>258</v>
      </c>
      <c r="G2" s="66" t="s">
        <v>44</v>
      </c>
      <c r="H2" s="66" t="s">
        <v>304</v>
      </c>
      <c r="I2" s="66" t="s">
        <v>260</v>
      </c>
      <c r="J2" s="353" t="s">
        <v>305</v>
      </c>
    </row>
    <row r="3" spans="1:10" ht="25.5">
      <c r="A3" s="417" t="s">
        <v>269</v>
      </c>
      <c r="B3" s="446" t="s">
        <v>39</v>
      </c>
      <c r="C3" s="429"/>
      <c r="D3" s="418"/>
      <c r="E3" s="418"/>
      <c r="F3" s="418"/>
      <c r="G3" s="418"/>
      <c r="H3" s="427"/>
      <c r="I3" s="418"/>
      <c r="J3" s="418"/>
    </row>
    <row r="4" spans="1:10" s="5" customFormat="1" ht="12.75">
      <c r="A4" s="91"/>
      <c r="B4" s="73" t="s">
        <v>38</v>
      </c>
      <c r="C4" s="428"/>
      <c r="D4" s="419"/>
      <c r="E4" s="419"/>
      <c r="F4" s="419"/>
      <c r="G4" s="419"/>
      <c r="H4" s="428"/>
      <c r="I4" s="419"/>
      <c r="J4" s="419"/>
    </row>
    <row r="5" spans="1:10" ht="22.5">
      <c r="A5" s="443" t="s">
        <v>270</v>
      </c>
      <c r="B5" s="66" t="s">
        <v>52</v>
      </c>
      <c r="C5" s="429"/>
      <c r="D5" s="420"/>
      <c r="E5" s="420"/>
      <c r="F5" s="420"/>
      <c r="G5" s="420"/>
      <c r="H5" s="429"/>
      <c r="I5" s="420"/>
      <c r="J5" s="420"/>
    </row>
    <row r="6" spans="1:10" s="5" customFormat="1" ht="24">
      <c r="A6" s="444" t="s">
        <v>271</v>
      </c>
      <c r="B6" s="72" t="s">
        <v>40</v>
      </c>
      <c r="C6" s="430"/>
      <c r="D6" s="421"/>
      <c r="E6" s="421"/>
      <c r="F6" s="421"/>
      <c r="G6" s="421"/>
      <c r="H6" s="428"/>
      <c r="I6" s="419"/>
      <c r="J6" s="419"/>
    </row>
    <row r="7" spans="1:10" s="5" customFormat="1" ht="12.75" customHeight="1">
      <c r="A7" s="447" t="s">
        <v>35</v>
      </c>
      <c r="B7" s="448" t="s">
        <v>36</v>
      </c>
      <c r="C7" s="428"/>
      <c r="D7" s="419"/>
      <c r="E7" s="419"/>
      <c r="F7" s="419"/>
      <c r="G7" s="419"/>
      <c r="H7" s="433"/>
      <c r="I7" s="431"/>
      <c r="J7" s="431"/>
    </row>
    <row r="8" spans="1:12" s="5" customFormat="1" ht="12.75">
      <c r="A8" s="94">
        <v>3</v>
      </c>
      <c r="B8" s="95" t="s">
        <v>17</v>
      </c>
      <c r="C8" s="422">
        <f>SUM(C9+C13+C19+C21)</f>
        <v>801631.7999999999</v>
      </c>
      <c r="D8" s="422">
        <f>SUM(D9+D13+D19+D21)</f>
        <v>590000</v>
      </c>
      <c r="E8" s="422">
        <f>SUM(E9+E13+E19)</f>
        <v>180547.4</v>
      </c>
      <c r="F8" s="422">
        <f>SUM(F9+F13+F19)</f>
        <v>23716.4</v>
      </c>
      <c r="G8" s="422">
        <f>SUM(G9+G13+G19)</f>
        <v>4500</v>
      </c>
      <c r="H8" s="434">
        <f>SUM(H9+H13+H19+H21)</f>
        <v>2868</v>
      </c>
      <c r="I8" s="432">
        <f>SUM(I9+I13+I19+I21)</f>
        <v>610000</v>
      </c>
      <c r="J8" s="432">
        <f>SUM(J9+J13+J19)</f>
        <v>610000</v>
      </c>
      <c r="L8" s="270"/>
    </row>
    <row r="9" spans="1:10" s="5" customFormat="1" ht="12.75">
      <c r="A9" s="449">
        <v>31</v>
      </c>
      <c r="B9" s="64" t="s">
        <v>18</v>
      </c>
      <c r="C9" s="423">
        <f>SUM(C10+C11+C12)</f>
        <v>623373.6799999999</v>
      </c>
      <c r="D9" s="423">
        <f>SUM(D10+D11+D12)</f>
        <v>590000</v>
      </c>
      <c r="E9" s="423">
        <f>SUM(E10+E11+E12)</f>
        <v>29873.68</v>
      </c>
      <c r="F9" s="423">
        <f>SUM(F10+F11+F12)</f>
        <v>0</v>
      </c>
      <c r="G9" s="423">
        <f>SUM(G10+G11+G12)</f>
        <v>3500</v>
      </c>
      <c r="H9" s="435"/>
      <c r="I9" s="423">
        <f>SUM(I10+I11+I12)</f>
        <v>600000</v>
      </c>
      <c r="J9" s="423">
        <f>SUM(J10+J11+J12)</f>
        <v>600000</v>
      </c>
    </row>
    <row r="10" spans="1:10" ht="12.75">
      <c r="A10" s="450">
        <v>311</v>
      </c>
      <c r="B10" s="8" t="s">
        <v>19</v>
      </c>
      <c r="C10" s="424">
        <v>500896.77</v>
      </c>
      <c r="D10" s="424">
        <v>474515.38</v>
      </c>
      <c r="E10" s="424">
        <v>22028.46</v>
      </c>
      <c r="F10" s="424">
        <v>0</v>
      </c>
      <c r="G10" s="420"/>
      <c r="H10" s="436"/>
      <c r="I10" s="424">
        <v>480000</v>
      </c>
      <c r="J10" s="424">
        <v>480000</v>
      </c>
    </row>
    <row r="11" spans="1:10" ht="12.75">
      <c r="A11" s="450">
        <v>312</v>
      </c>
      <c r="B11" s="8" t="s">
        <v>20</v>
      </c>
      <c r="C11" s="424">
        <v>52992.2</v>
      </c>
      <c r="D11" s="424">
        <v>46837.72</v>
      </c>
      <c r="E11" s="424">
        <v>2654.48</v>
      </c>
      <c r="F11" s="424">
        <v>0</v>
      </c>
      <c r="G11" s="424">
        <v>3500</v>
      </c>
      <c r="H11" s="436"/>
      <c r="I11" s="424">
        <v>46000</v>
      </c>
      <c r="J11" s="424">
        <v>46000</v>
      </c>
    </row>
    <row r="12" spans="1:10" ht="12.75">
      <c r="A12" s="450">
        <v>313</v>
      </c>
      <c r="B12" s="8" t="s">
        <v>21</v>
      </c>
      <c r="C12" s="424">
        <v>69484.71</v>
      </c>
      <c r="D12" s="424">
        <v>68646.9</v>
      </c>
      <c r="E12" s="424">
        <v>5190.74</v>
      </c>
      <c r="F12" s="424">
        <v>0</v>
      </c>
      <c r="G12" s="420"/>
      <c r="H12" s="436"/>
      <c r="I12" s="424">
        <v>74000</v>
      </c>
      <c r="J12" s="424">
        <v>74000</v>
      </c>
    </row>
    <row r="13" spans="1:10" s="5" customFormat="1" ht="12.75">
      <c r="A13" s="451">
        <v>32</v>
      </c>
      <c r="B13" s="64" t="s">
        <v>22</v>
      </c>
      <c r="C13" s="423">
        <f aca="true" t="shared" si="0" ref="C13:H13">SUM(C14:C18)</f>
        <v>176958.12</v>
      </c>
      <c r="D13" s="423">
        <f t="shared" si="0"/>
        <v>0</v>
      </c>
      <c r="E13" s="423">
        <f t="shared" si="0"/>
        <v>149373.72</v>
      </c>
      <c r="F13" s="423">
        <f t="shared" si="0"/>
        <v>23716.4</v>
      </c>
      <c r="G13" s="423">
        <f t="shared" si="0"/>
        <v>1000</v>
      </c>
      <c r="H13" s="437">
        <f t="shared" si="0"/>
        <v>2868</v>
      </c>
      <c r="I13" s="423">
        <f>SUM(I14:I18)</f>
        <v>10000</v>
      </c>
      <c r="J13" s="423">
        <f>SUM(J14:J18)</f>
        <v>10000</v>
      </c>
    </row>
    <row r="14" spans="1:10" ht="12.75">
      <c r="A14" s="450">
        <v>321</v>
      </c>
      <c r="B14" s="8" t="s">
        <v>23</v>
      </c>
      <c r="C14" s="424">
        <v>9500</v>
      </c>
      <c r="D14" s="424">
        <v>0</v>
      </c>
      <c r="E14" s="424">
        <v>6700</v>
      </c>
      <c r="F14" s="424">
        <v>1800</v>
      </c>
      <c r="G14" s="424">
        <v>1000</v>
      </c>
      <c r="H14" s="436"/>
      <c r="I14" s="424">
        <v>0</v>
      </c>
      <c r="J14" s="424">
        <v>0</v>
      </c>
    </row>
    <row r="15" spans="1:12" ht="12.75">
      <c r="A15" s="450">
        <v>322</v>
      </c>
      <c r="B15" s="8" t="s">
        <v>24</v>
      </c>
      <c r="C15" s="424">
        <v>134317.12</v>
      </c>
      <c r="D15" s="424">
        <v>0</v>
      </c>
      <c r="E15" s="424">
        <v>109532.72</v>
      </c>
      <c r="F15" s="424">
        <v>21916.4</v>
      </c>
      <c r="G15" s="424"/>
      <c r="H15" s="438">
        <v>2868</v>
      </c>
      <c r="I15" s="424">
        <v>10000</v>
      </c>
      <c r="J15" s="424">
        <v>10000</v>
      </c>
      <c r="L15" s="158"/>
    </row>
    <row r="16" spans="1:12" ht="12.75">
      <c r="A16" s="450">
        <v>323</v>
      </c>
      <c r="B16" s="8" t="s">
        <v>25</v>
      </c>
      <c r="C16" s="424">
        <v>27395</v>
      </c>
      <c r="D16" s="424">
        <v>0</v>
      </c>
      <c r="E16" s="424">
        <v>27395</v>
      </c>
      <c r="F16" s="424"/>
      <c r="G16" s="424"/>
      <c r="H16" s="436"/>
      <c r="I16" s="424">
        <v>0</v>
      </c>
      <c r="J16" s="424">
        <v>0</v>
      </c>
      <c r="L16" s="158"/>
    </row>
    <row r="17" spans="1:12" ht="14.25" customHeight="1">
      <c r="A17" s="450">
        <v>324</v>
      </c>
      <c r="B17" s="8" t="s">
        <v>45</v>
      </c>
      <c r="C17" s="424">
        <v>0</v>
      </c>
      <c r="D17" s="424">
        <v>0</v>
      </c>
      <c r="E17" s="424">
        <v>0</v>
      </c>
      <c r="F17" s="424">
        <v>0</v>
      </c>
      <c r="G17" s="424"/>
      <c r="H17" s="436"/>
      <c r="I17" s="424">
        <v>0</v>
      </c>
      <c r="J17" s="424">
        <v>0</v>
      </c>
      <c r="L17" s="158"/>
    </row>
    <row r="18" spans="1:10" s="5" customFormat="1" ht="25.5">
      <c r="A18" s="450">
        <v>329</v>
      </c>
      <c r="B18" s="8" t="s">
        <v>26</v>
      </c>
      <c r="C18" s="424">
        <v>5746</v>
      </c>
      <c r="D18" s="424">
        <v>0</v>
      </c>
      <c r="E18" s="424">
        <v>5746</v>
      </c>
      <c r="F18" s="424">
        <v>0</v>
      </c>
      <c r="G18" s="420"/>
      <c r="H18" s="436"/>
      <c r="I18" s="424">
        <v>0</v>
      </c>
      <c r="J18" s="424">
        <v>0</v>
      </c>
    </row>
    <row r="19" spans="1:10" ht="12.75">
      <c r="A19" s="451">
        <v>34</v>
      </c>
      <c r="B19" s="64" t="s">
        <v>27</v>
      </c>
      <c r="C19" s="423">
        <f>SUM(C20)</f>
        <v>1300</v>
      </c>
      <c r="D19" s="423">
        <f>SUM(D20)</f>
        <v>0</v>
      </c>
      <c r="E19" s="423">
        <f>SUM(E20)</f>
        <v>1300</v>
      </c>
      <c r="F19" s="423">
        <f>SUM(F20)</f>
        <v>0</v>
      </c>
      <c r="G19" s="419"/>
      <c r="H19" s="435"/>
      <c r="I19" s="423"/>
      <c r="J19" s="423"/>
    </row>
    <row r="20" spans="1:10" s="5" customFormat="1" ht="12.75">
      <c r="A20" s="450">
        <v>343</v>
      </c>
      <c r="B20" s="8" t="s">
        <v>28</v>
      </c>
      <c r="C20" s="424">
        <v>1300</v>
      </c>
      <c r="D20" s="424">
        <v>0</v>
      </c>
      <c r="E20" s="424">
        <v>1300</v>
      </c>
      <c r="F20" s="424">
        <v>0</v>
      </c>
      <c r="G20" s="420"/>
      <c r="H20" s="436"/>
      <c r="I20" s="424">
        <v>0</v>
      </c>
      <c r="J20" s="424">
        <v>0</v>
      </c>
    </row>
    <row r="21" spans="1:10" s="5" customFormat="1" ht="12.75">
      <c r="A21" s="452">
        <v>31</v>
      </c>
      <c r="B21" s="5" t="s">
        <v>43</v>
      </c>
      <c r="C21" s="423">
        <v>0</v>
      </c>
      <c r="D21" s="423">
        <v>0</v>
      </c>
      <c r="E21" s="419"/>
      <c r="F21" s="419"/>
      <c r="G21" s="419"/>
      <c r="H21" s="435"/>
      <c r="I21" s="419"/>
      <c r="J21" s="419"/>
    </row>
    <row r="22" spans="1:10" ht="12.75">
      <c r="A22" s="453">
        <v>311</v>
      </c>
      <c r="B22" s="75" t="s">
        <v>19</v>
      </c>
      <c r="C22" s="424">
        <v>0</v>
      </c>
      <c r="D22" s="424">
        <v>0</v>
      </c>
      <c r="E22" s="419"/>
      <c r="F22" s="419"/>
      <c r="G22" s="419"/>
      <c r="H22" s="435"/>
      <c r="I22" s="419"/>
      <c r="J22" s="419"/>
    </row>
    <row r="23" spans="1:10" ht="25.5">
      <c r="A23" s="454">
        <v>4</v>
      </c>
      <c r="B23" s="95" t="s">
        <v>30</v>
      </c>
      <c r="C23" s="422">
        <f>SUM(C24)</f>
        <v>5500</v>
      </c>
      <c r="D23" s="422">
        <f>SUM(D24)</f>
        <v>0</v>
      </c>
      <c r="E23" s="422"/>
      <c r="F23" s="422">
        <f>SUM(F24)</f>
        <v>5500</v>
      </c>
      <c r="G23" s="422">
        <f>SUM(G24)</f>
        <v>0</v>
      </c>
      <c r="H23" s="439"/>
      <c r="I23" s="422">
        <f>SUM(I24)</f>
        <v>0</v>
      </c>
      <c r="J23" s="422">
        <f>SUM(J24)</f>
        <v>0</v>
      </c>
    </row>
    <row r="24" spans="1:10" ht="38.25">
      <c r="A24" s="451">
        <v>42</v>
      </c>
      <c r="B24" s="64" t="s">
        <v>31</v>
      </c>
      <c r="C24" s="423">
        <f>SUM(C25)</f>
        <v>5500</v>
      </c>
      <c r="D24" s="423">
        <f>SUM(D25)</f>
        <v>0</v>
      </c>
      <c r="E24" s="423">
        <f>SUM(E25)</f>
        <v>0</v>
      </c>
      <c r="F24" s="423">
        <f>SUM(F25)</f>
        <v>5500</v>
      </c>
      <c r="G24" s="423">
        <f>SUM(G25)</f>
        <v>0</v>
      </c>
      <c r="H24" s="435"/>
      <c r="I24" s="423">
        <v>0</v>
      </c>
      <c r="J24" s="423">
        <v>0</v>
      </c>
    </row>
    <row r="25" spans="1:10" s="5" customFormat="1" ht="12.75" customHeight="1">
      <c r="A25" s="450">
        <v>422</v>
      </c>
      <c r="B25" s="8" t="s">
        <v>29</v>
      </c>
      <c r="C25" s="424">
        <v>5500</v>
      </c>
      <c r="D25" s="424">
        <v>0</v>
      </c>
      <c r="E25" s="424">
        <v>0</v>
      </c>
      <c r="F25" s="424">
        <v>5500</v>
      </c>
      <c r="G25" s="424">
        <v>0</v>
      </c>
      <c r="H25" s="436"/>
      <c r="I25" s="424">
        <v>0</v>
      </c>
      <c r="J25" s="424">
        <v>0</v>
      </c>
    </row>
    <row r="26" spans="1:10" s="5" customFormat="1" ht="12.75">
      <c r="A26" s="455"/>
      <c r="B26" s="8"/>
      <c r="C26" s="420"/>
      <c r="D26" s="425"/>
      <c r="E26" s="420"/>
      <c r="F26" s="420"/>
      <c r="G26" s="420"/>
      <c r="H26" s="440"/>
      <c r="I26" s="420"/>
      <c r="J26" s="420"/>
    </row>
    <row r="27" spans="1:12" s="5" customFormat="1" ht="12.75">
      <c r="A27" s="93"/>
      <c r="B27" s="74" t="s">
        <v>267</v>
      </c>
      <c r="C27" s="426">
        <f>SUM(C8+C23)</f>
        <v>807131.7999999999</v>
      </c>
      <c r="D27" s="426">
        <f>SUM(D8+D23)</f>
        <v>590000</v>
      </c>
      <c r="E27" s="426">
        <f>SUM(E8+E24)</f>
        <v>180547.4</v>
      </c>
      <c r="F27" s="426">
        <f>SUM(F8+F23)</f>
        <v>29216.4</v>
      </c>
      <c r="G27" s="426">
        <f>SUM(G8+G23)</f>
        <v>4500</v>
      </c>
      <c r="H27" s="441">
        <f>SUM(H8+H23)</f>
        <v>2868</v>
      </c>
      <c r="I27" s="426">
        <f>SUM(I8+I23)</f>
        <v>610000</v>
      </c>
      <c r="J27" s="426">
        <f>SUM(J8+J23)</f>
        <v>610000</v>
      </c>
      <c r="L27" s="270"/>
    </row>
    <row r="28" spans="1:10" ht="12.75">
      <c r="A28" s="90"/>
      <c r="B28" s="64"/>
      <c r="C28" s="5"/>
      <c r="D28" s="5"/>
      <c r="E28" s="5"/>
      <c r="F28" s="5"/>
      <c r="G28" s="5"/>
      <c r="H28" s="5"/>
      <c r="I28" s="5"/>
      <c r="J28" s="5"/>
    </row>
    <row r="29" spans="1:10" ht="22.5">
      <c r="A29" s="442" t="s">
        <v>272</v>
      </c>
      <c r="B29" s="76">
        <f>SUM(D27+E27+F27+G27+H27)</f>
        <v>807131.8</v>
      </c>
      <c r="D29" s="4"/>
      <c r="E29" s="4"/>
      <c r="F29" s="4"/>
      <c r="G29" s="4"/>
      <c r="H29" s="4"/>
      <c r="I29" s="4"/>
      <c r="J29" s="4"/>
    </row>
    <row r="30" spans="1:10" ht="12.75">
      <c r="A30" s="62"/>
      <c r="B30" s="8"/>
      <c r="C30" s="4"/>
      <c r="D30" s="4"/>
      <c r="E30" s="4"/>
      <c r="F30" s="4"/>
      <c r="G30" s="4"/>
      <c r="H30" s="4"/>
      <c r="I30" s="4"/>
      <c r="J30" s="4"/>
    </row>
    <row r="31" spans="1:2" s="5" customFormat="1" ht="12.75" customHeight="1">
      <c r="A31" s="71"/>
      <c r="B31" s="64"/>
    </row>
    <row r="32" spans="1:5" s="5" customFormat="1" ht="12.75">
      <c r="A32" s="62"/>
      <c r="B32" s="8" t="s">
        <v>306</v>
      </c>
      <c r="E32" s="61" t="s">
        <v>49</v>
      </c>
    </row>
    <row r="33" spans="1:2" s="5" customFormat="1" ht="12.75">
      <c r="A33" s="62"/>
      <c r="B33" s="64"/>
    </row>
    <row r="34" spans="1:10" ht="12.75">
      <c r="A34" s="61"/>
      <c r="B34" s="8"/>
      <c r="C34" s="4"/>
      <c r="D34" s="4"/>
      <c r="E34" s="4"/>
      <c r="F34" s="4"/>
      <c r="G34" s="4"/>
      <c r="H34" s="4"/>
      <c r="I34" s="4"/>
      <c r="J34" s="4"/>
    </row>
    <row r="35" spans="1:10" ht="12.75">
      <c r="A35" s="61"/>
      <c r="B35" s="8"/>
      <c r="C35" s="4"/>
      <c r="D35" s="4"/>
      <c r="E35" s="4"/>
      <c r="F35" s="4"/>
      <c r="G35" s="4"/>
      <c r="H35" s="4"/>
      <c r="I35" s="4"/>
      <c r="J35" s="4"/>
    </row>
    <row r="36" spans="1:10" ht="12.75">
      <c r="A36" s="61"/>
      <c r="B36" s="8"/>
      <c r="C36" s="4"/>
      <c r="D36" s="4"/>
      <c r="E36" s="4"/>
      <c r="F36" s="4"/>
      <c r="G36" s="4"/>
      <c r="H36" s="4"/>
      <c r="I36" s="4"/>
      <c r="J36" s="4"/>
    </row>
    <row r="37" spans="1:2" s="5" customFormat="1" ht="12.75">
      <c r="A37" s="62"/>
      <c r="B37" s="64"/>
    </row>
    <row r="38" spans="1:10" ht="12.75">
      <c r="A38" s="61"/>
      <c r="B38" s="8"/>
      <c r="C38" s="4"/>
      <c r="D38" s="4"/>
      <c r="E38" s="4"/>
      <c r="F38" s="4"/>
      <c r="G38" s="4"/>
      <c r="H38" s="4"/>
      <c r="I38" s="4"/>
      <c r="J38" s="4"/>
    </row>
    <row r="39" spans="1:10" ht="12.75">
      <c r="A39" s="61"/>
      <c r="B39" s="8"/>
      <c r="C39" s="4"/>
      <c r="D39" s="4"/>
      <c r="E39" s="4"/>
      <c r="F39" s="4"/>
      <c r="G39" s="4"/>
      <c r="H39" s="4"/>
      <c r="I39" s="4"/>
      <c r="J39" s="4"/>
    </row>
    <row r="40" spans="1:10" ht="12.75">
      <c r="A40" s="61"/>
      <c r="B40" s="8"/>
      <c r="C40" s="4"/>
      <c r="D40" s="4"/>
      <c r="E40" s="4"/>
      <c r="F40" s="4"/>
      <c r="G40" s="4"/>
      <c r="H40" s="4"/>
      <c r="I40" s="4"/>
      <c r="J40" s="4"/>
    </row>
    <row r="41" spans="1:10" ht="12.75">
      <c r="A41" s="61"/>
      <c r="B41" s="8"/>
      <c r="C41" s="4"/>
      <c r="D41" s="4"/>
      <c r="E41" s="4"/>
      <c r="F41" s="4"/>
      <c r="G41" s="4"/>
      <c r="H41" s="4"/>
      <c r="I41" s="4"/>
      <c r="J41" s="4"/>
    </row>
    <row r="42" spans="1:2" s="5" customFormat="1" ht="12.75">
      <c r="A42" s="62"/>
      <c r="B42" s="64"/>
    </row>
    <row r="43" spans="1:10" ht="12.75">
      <c r="A43" s="61"/>
      <c r="B43" s="8"/>
      <c r="C43" s="4"/>
      <c r="D43" s="4"/>
      <c r="E43" s="4"/>
      <c r="F43" s="4"/>
      <c r="G43" s="4"/>
      <c r="H43" s="4"/>
      <c r="I43" s="4"/>
      <c r="J43" s="4"/>
    </row>
    <row r="44" spans="1:10" ht="12.75">
      <c r="A44" s="62"/>
      <c r="B44" s="8"/>
      <c r="C44" s="4"/>
      <c r="D44" s="4"/>
      <c r="E44" s="4"/>
      <c r="F44" s="4"/>
      <c r="G44" s="4"/>
      <c r="H44" s="4"/>
      <c r="I44" s="4"/>
      <c r="J44" s="4"/>
    </row>
    <row r="45" spans="1:2" s="5" customFormat="1" ht="12.75" customHeight="1">
      <c r="A45" s="71"/>
      <c r="B45" s="64"/>
    </row>
    <row r="46" spans="1:2" s="5" customFormat="1" ht="12.75">
      <c r="A46" s="62"/>
      <c r="B46" s="64"/>
    </row>
    <row r="47" spans="1:2" s="5" customFormat="1" ht="12.75">
      <c r="A47" s="62"/>
      <c r="B47" s="64"/>
    </row>
    <row r="48" spans="1:10" ht="12.75">
      <c r="A48" s="61"/>
      <c r="B48" s="8"/>
      <c r="C48" s="4"/>
      <c r="D48" s="4"/>
      <c r="E48" s="4"/>
      <c r="F48" s="4"/>
      <c r="G48" s="4"/>
      <c r="H48" s="4"/>
      <c r="I48" s="4"/>
      <c r="J48" s="4"/>
    </row>
    <row r="49" spans="1:10" ht="12.75">
      <c r="A49" s="61"/>
      <c r="B49" s="8"/>
      <c r="C49" s="4"/>
      <c r="D49" s="4"/>
      <c r="E49" s="4"/>
      <c r="F49" s="4"/>
      <c r="G49" s="4"/>
      <c r="H49" s="4"/>
      <c r="I49" s="4"/>
      <c r="J49" s="4"/>
    </row>
    <row r="50" spans="1:10" ht="12.75">
      <c r="A50" s="61"/>
      <c r="B50" s="8"/>
      <c r="C50" s="4"/>
      <c r="D50" s="4"/>
      <c r="E50" s="4"/>
      <c r="F50" s="4"/>
      <c r="G50" s="4"/>
      <c r="H50" s="4"/>
      <c r="I50" s="4"/>
      <c r="J50" s="4"/>
    </row>
    <row r="51" spans="1:2" s="5" customFormat="1" ht="12.75">
      <c r="A51" s="62"/>
      <c r="B51" s="64"/>
    </row>
    <row r="52" spans="1:10" ht="12.75">
      <c r="A52" s="61"/>
      <c r="B52" s="8"/>
      <c r="C52" s="4"/>
      <c r="D52" s="4"/>
      <c r="E52" s="4"/>
      <c r="F52" s="4"/>
      <c r="G52" s="4"/>
      <c r="H52" s="4"/>
      <c r="I52" s="4"/>
      <c r="J52" s="4"/>
    </row>
    <row r="53" spans="1:10" ht="12.75">
      <c r="A53" s="61"/>
      <c r="B53" s="8"/>
      <c r="C53" s="4"/>
      <c r="D53" s="4"/>
      <c r="E53" s="4"/>
      <c r="F53" s="4"/>
      <c r="G53" s="4"/>
      <c r="H53" s="4"/>
      <c r="I53" s="4"/>
      <c r="J53" s="4"/>
    </row>
    <row r="54" spans="1:10" ht="12.75">
      <c r="A54" s="61"/>
      <c r="B54" s="8"/>
      <c r="C54" s="4"/>
      <c r="D54" s="4"/>
      <c r="E54" s="4"/>
      <c r="F54" s="4"/>
      <c r="G54" s="4"/>
      <c r="H54" s="4"/>
      <c r="I54" s="4"/>
      <c r="J54" s="4"/>
    </row>
    <row r="55" spans="1:10" ht="12.75">
      <c r="A55" s="61"/>
      <c r="B55" s="8"/>
      <c r="C55" s="4"/>
      <c r="D55" s="4"/>
      <c r="E55" s="4"/>
      <c r="F55" s="4"/>
      <c r="G55" s="4"/>
      <c r="H55" s="4"/>
      <c r="I55" s="4"/>
      <c r="J55" s="4"/>
    </row>
    <row r="56" spans="1:2" s="5" customFormat="1" ht="12.75">
      <c r="A56" s="62"/>
      <c r="B56" s="64"/>
    </row>
    <row r="57" spans="1:10" ht="12.75">
      <c r="A57" s="61"/>
      <c r="B57" s="8"/>
      <c r="C57" s="4"/>
      <c r="D57" s="4"/>
      <c r="E57" s="4"/>
      <c r="F57" s="4"/>
      <c r="G57" s="4"/>
      <c r="H57" s="4"/>
      <c r="I57" s="4"/>
      <c r="J57" s="4"/>
    </row>
    <row r="58" spans="1:10" ht="12.75">
      <c r="A58" s="62"/>
      <c r="B58" s="8"/>
      <c r="C58" s="4"/>
      <c r="D58" s="4"/>
      <c r="E58" s="4"/>
      <c r="F58" s="4"/>
      <c r="G58" s="4"/>
      <c r="H58" s="4"/>
      <c r="I58" s="4"/>
      <c r="J58" s="4"/>
    </row>
    <row r="59" spans="1:2" s="5" customFormat="1" ht="12.75" customHeight="1">
      <c r="A59" s="71"/>
      <c r="B59" s="64"/>
    </row>
    <row r="60" spans="1:2" s="5" customFormat="1" ht="12.75">
      <c r="A60" s="62"/>
      <c r="B60" s="64"/>
    </row>
    <row r="61" spans="1:2" s="5" customFormat="1" ht="12.75">
      <c r="A61" s="62"/>
      <c r="B61" s="64"/>
    </row>
    <row r="62" spans="1:10" ht="12.75">
      <c r="A62" s="61"/>
      <c r="B62" s="8"/>
      <c r="C62" s="4"/>
      <c r="D62" s="4"/>
      <c r="E62" s="4"/>
      <c r="F62" s="4"/>
      <c r="G62" s="4"/>
      <c r="H62" s="4"/>
      <c r="I62" s="4"/>
      <c r="J62" s="4"/>
    </row>
    <row r="63" spans="1:10" ht="12.75">
      <c r="A63" s="61"/>
      <c r="B63" s="8"/>
      <c r="C63" s="4"/>
      <c r="D63" s="4"/>
      <c r="E63" s="4"/>
      <c r="F63" s="4"/>
      <c r="G63" s="4"/>
      <c r="H63" s="4"/>
      <c r="I63" s="4"/>
      <c r="J63" s="4"/>
    </row>
    <row r="64" spans="1:10" ht="12.75">
      <c r="A64" s="61"/>
      <c r="B64" s="8"/>
      <c r="C64" s="4"/>
      <c r="D64" s="4"/>
      <c r="E64" s="4"/>
      <c r="F64" s="4"/>
      <c r="G64" s="4"/>
      <c r="H64" s="4"/>
      <c r="I64" s="4"/>
      <c r="J64" s="4"/>
    </row>
    <row r="65" spans="1:2" s="5" customFormat="1" ht="12.75">
      <c r="A65" s="62"/>
      <c r="B65" s="64"/>
    </row>
    <row r="66" spans="1:10" ht="12.75">
      <c r="A66" s="61"/>
      <c r="B66" s="8"/>
      <c r="C66" s="4"/>
      <c r="D66" s="4"/>
      <c r="E66" s="4"/>
      <c r="F66" s="4"/>
      <c r="G66" s="4"/>
      <c r="H66" s="4"/>
      <c r="I66" s="4"/>
      <c r="J66" s="4"/>
    </row>
    <row r="67" spans="1:10" ht="12.75">
      <c r="A67" s="61"/>
      <c r="B67" s="8"/>
      <c r="C67" s="4"/>
      <c r="D67" s="4"/>
      <c r="E67" s="4"/>
      <c r="F67" s="4"/>
      <c r="G67" s="4"/>
      <c r="H67" s="4"/>
      <c r="I67" s="4"/>
      <c r="J67" s="4"/>
    </row>
    <row r="68" spans="1:10" ht="12.75">
      <c r="A68" s="61"/>
      <c r="B68" s="8"/>
      <c r="C68" s="4"/>
      <c r="D68" s="4"/>
      <c r="E68" s="4"/>
      <c r="F68" s="4"/>
      <c r="G68" s="4"/>
      <c r="H68" s="4"/>
      <c r="I68" s="4"/>
      <c r="J68" s="4"/>
    </row>
    <row r="69" spans="1:10" ht="12.75">
      <c r="A69" s="61"/>
      <c r="B69" s="8"/>
      <c r="C69" s="4"/>
      <c r="D69" s="4"/>
      <c r="E69" s="4"/>
      <c r="F69" s="4"/>
      <c r="G69" s="4"/>
      <c r="H69" s="4"/>
      <c r="I69" s="4"/>
      <c r="J69" s="4"/>
    </row>
    <row r="70" spans="1:2" s="5" customFormat="1" ht="12.75">
      <c r="A70" s="62"/>
      <c r="B70" s="64"/>
    </row>
    <row r="71" spans="1:10" ht="12.75">
      <c r="A71" s="61"/>
      <c r="B71" s="8"/>
      <c r="C71" s="4"/>
      <c r="D71" s="4"/>
      <c r="E71" s="4"/>
      <c r="F71" s="4"/>
      <c r="G71" s="4"/>
      <c r="H71" s="4"/>
      <c r="I71" s="4"/>
      <c r="J71" s="4"/>
    </row>
    <row r="72" spans="1:10" ht="12.75">
      <c r="A72" s="62"/>
      <c r="B72" s="8"/>
      <c r="C72" s="4"/>
      <c r="D72" s="4"/>
      <c r="E72" s="4"/>
      <c r="F72" s="4"/>
      <c r="G72" s="4"/>
      <c r="H72" s="4"/>
      <c r="I72" s="4"/>
      <c r="J72" s="4"/>
    </row>
    <row r="73" spans="1:2" s="5" customFormat="1" ht="12.75">
      <c r="A73" s="71"/>
      <c r="B73" s="64"/>
    </row>
    <row r="74" spans="1:2" s="5" customFormat="1" ht="12.75">
      <c r="A74" s="62"/>
      <c r="B74" s="64"/>
    </row>
    <row r="75" spans="1:2" s="5" customFormat="1" ht="12.75">
      <c r="A75" s="62"/>
      <c r="B75" s="64"/>
    </row>
    <row r="76" spans="1:10" ht="12.75">
      <c r="A76" s="61"/>
      <c r="B76" s="8"/>
      <c r="C76" s="4"/>
      <c r="D76" s="4"/>
      <c r="E76" s="4"/>
      <c r="F76" s="4"/>
      <c r="G76" s="4"/>
      <c r="H76" s="4"/>
      <c r="I76" s="4"/>
      <c r="J76" s="4"/>
    </row>
    <row r="77" spans="1:10" ht="12.75">
      <c r="A77" s="61"/>
      <c r="B77" s="8"/>
      <c r="C77" s="4"/>
      <c r="D77" s="4"/>
      <c r="E77" s="4"/>
      <c r="F77" s="4"/>
      <c r="G77" s="4"/>
      <c r="H77" s="4"/>
      <c r="I77" s="4"/>
      <c r="J77" s="4"/>
    </row>
    <row r="78" spans="1:10" ht="12.75">
      <c r="A78" s="61"/>
      <c r="B78" s="8"/>
      <c r="C78" s="4"/>
      <c r="D78" s="4"/>
      <c r="E78" s="4"/>
      <c r="F78" s="4"/>
      <c r="G78" s="4"/>
      <c r="H78" s="4"/>
      <c r="I78" s="4"/>
      <c r="J78" s="4"/>
    </row>
    <row r="79" spans="1:2" s="5" customFormat="1" ht="12.75">
      <c r="A79" s="62"/>
      <c r="B79" s="64"/>
    </row>
    <row r="80" spans="1:10" ht="12.75">
      <c r="A80" s="61"/>
      <c r="B80" s="8"/>
      <c r="C80" s="4"/>
      <c r="D80" s="4"/>
      <c r="E80" s="4"/>
      <c r="F80" s="4"/>
      <c r="G80" s="4"/>
      <c r="H80" s="4"/>
      <c r="I80" s="4"/>
      <c r="J80" s="4"/>
    </row>
    <row r="81" spans="1:10" ht="12.75">
      <c r="A81" s="61"/>
      <c r="B81" s="8"/>
      <c r="C81" s="4"/>
      <c r="D81" s="4"/>
      <c r="E81" s="4"/>
      <c r="F81" s="4"/>
      <c r="G81" s="4"/>
      <c r="H81" s="4"/>
      <c r="I81" s="4"/>
      <c r="J81" s="4"/>
    </row>
    <row r="82" spans="1:10" ht="12.75">
      <c r="A82" s="61"/>
      <c r="B82" s="8"/>
      <c r="C82" s="4"/>
      <c r="D82" s="4"/>
      <c r="E82" s="4"/>
      <c r="F82" s="4"/>
      <c r="G82" s="4"/>
      <c r="H82" s="4"/>
      <c r="I82" s="4"/>
      <c r="J82" s="4"/>
    </row>
    <row r="83" spans="1:10" ht="12.75">
      <c r="A83" s="61"/>
      <c r="B83" s="8"/>
      <c r="C83" s="4"/>
      <c r="D83" s="4"/>
      <c r="E83" s="4"/>
      <c r="F83" s="4"/>
      <c r="G83" s="4"/>
      <c r="H83" s="4"/>
      <c r="I83" s="4"/>
      <c r="J83" s="4"/>
    </row>
    <row r="84" spans="1:2" s="5" customFormat="1" ht="12.75">
      <c r="A84" s="62"/>
      <c r="B84" s="64"/>
    </row>
    <row r="85" spans="1:10" ht="12.75">
      <c r="A85" s="61"/>
      <c r="B85" s="8"/>
      <c r="C85" s="4"/>
      <c r="D85" s="4"/>
      <c r="E85" s="4"/>
      <c r="F85" s="4"/>
      <c r="G85" s="4"/>
      <c r="H85" s="4"/>
      <c r="I85" s="4"/>
      <c r="J85" s="4"/>
    </row>
    <row r="86" spans="1:2" s="5" customFormat="1" ht="12.75">
      <c r="A86" s="62"/>
      <c r="B86" s="64"/>
    </row>
    <row r="87" spans="1:2" s="5" customFormat="1" ht="12.75">
      <c r="A87" s="62"/>
      <c r="B87" s="64"/>
    </row>
    <row r="88" spans="1:10" ht="12.75">
      <c r="A88" s="61"/>
      <c r="B88" s="8"/>
      <c r="C88" s="4"/>
      <c r="D88" s="4"/>
      <c r="E88" s="4"/>
      <c r="F88" s="4"/>
      <c r="G88" s="4"/>
      <c r="H88" s="4"/>
      <c r="I88" s="4"/>
      <c r="J88" s="4"/>
    </row>
    <row r="89" spans="1:10" ht="12.75">
      <c r="A89" s="61"/>
      <c r="B89" s="8"/>
      <c r="C89" s="4"/>
      <c r="D89" s="4"/>
      <c r="E89" s="4"/>
      <c r="F89" s="4"/>
      <c r="G89" s="4"/>
      <c r="H89" s="4"/>
      <c r="I89" s="4"/>
      <c r="J89" s="4"/>
    </row>
    <row r="90" spans="1:10" ht="12.75">
      <c r="A90" s="62"/>
      <c r="B90" s="8"/>
      <c r="C90" s="4"/>
      <c r="D90" s="4"/>
      <c r="E90" s="4"/>
      <c r="F90" s="4"/>
      <c r="G90" s="4"/>
      <c r="H90" s="4"/>
      <c r="I90" s="4"/>
      <c r="J90" s="4"/>
    </row>
    <row r="91" spans="1:2" s="5" customFormat="1" ht="12.75" customHeight="1">
      <c r="A91" s="71"/>
      <c r="B91" s="64"/>
    </row>
    <row r="92" spans="1:2" s="5" customFormat="1" ht="12.75">
      <c r="A92" s="62"/>
      <c r="B92" s="64"/>
    </row>
    <row r="93" spans="1:2" s="5" customFormat="1" ht="12.75">
      <c r="A93" s="62"/>
      <c r="B93" s="64"/>
    </row>
    <row r="94" spans="1:10" ht="12.75">
      <c r="A94" s="61"/>
      <c r="B94" s="8"/>
      <c r="C94" s="4"/>
      <c r="D94" s="4"/>
      <c r="E94" s="4"/>
      <c r="F94" s="4"/>
      <c r="G94" s="4"/>
      <c r="H94" s="4"/>
      <c r="I94" s="4"/>
      <c r="J94" s="4"/>
    </row>
    <row r="95" spans="1:10" ht="12.75">
      <c r="A95" s="61"/>
      <c r="B95" s="8"/>
      <c r="C95" s="4"/>
      <c r="D95" s="4"/>
      <c r="E95" s="4"/>
      <c r="F95" s="4"/>
      <c r="G95" s="4"/>
      <c r="H95" s="4"/>
      <c r="I95" s="4"/>
      <c r="J95" s="4"/>
    </row>
    <row r="96" spans="1:10" ht="12.75">
      <c r="A96" s="61"/>
      <c r="B96" s="8"/>
      <c r="C96" s="4"/>
      <c r="D96" s="4"/>
      <c r="E96" s="4"/>
      <c r="F96" s="4"/>
      <c r="G96" s="4"/>
      <c r="H96" s="4"/>
      <c r="I96" s="4"/>
      <c r="J96" s="4"/>
    </row>
    <row r="97" spans="1:2" s="5" customFormat="1" ht="12.75">
      <c r="A97" s="62"/>
      <c r="B97" s="64"/>
    </row>
    <row r="98" spans="1:10" ht="12.75">
      <c r="A98" s="61"/>
      <c r="B98" s="8"/>
      <c r="C98" s="4"/>
      <c r="D98" s="4"/>
      <c r="E98" s="4"/>
      <c r="F98" s="4"/>
      <c r="G98" s="4"/>
      <c r="H98" s="4"/>
      <c r="I98" s="4"/>
      <c r="J98" s="4"/>
    </row>
    <row r="99" spans="1:10" ht="12.75">
      <c r="A99" s="61"/>
      <c r="B99" s="8"/>
      <c r="C99" s="4"/>
      <c r="D99" s="4"/>
      <c r="E99" s="4"/>
      <c r="F99" s="4"/>
      <c r="G99" s="4"/>
      <c r="H99" s="4"/>
      <c r="I99" s="4"/>
      <c r="J99" s="4"/>
    </row>
    <row r="100" spans="1:10" ht="12.75">
      <c r="A100" s="61"/>
      <c r="B100" s="8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61"/>
      <c r="B101" s="8"/>
      <c r="C101" s="4"/>
      <c r="D101" s="4"/>
      <c r="E101" s="4"/>
      <c r="F101" s="4"/>
      <c r="G101" s="4"/>
      <c r="H101" s="4"/>
      <c r="I101" s="4"/>
      <c r="J101" s="4"/>
    </row>
    <row r="102" spans="1:2" s="5" customFormat="1" ht="12.75">
      <c r="A102" s="62"/>
      <c r="B102" s="64"/>
    </row>
    <row r="103" spans="1:10" ht="12.75">
      <c r="A103" s="61"/>
      <c r="B103" s="8"/>
      <c r="C103" s="4"/>
      <c r="D103" s="4"/>
      <c r="E103" s="4"/>
      <c r="F103" s="4"/>
      <c r="G103" s="4"/>
      <c r="H103" s="4"/>
      <c r="I103" s="4"/>
      <c r="J103" s="4"/>
    </row>
    <row r="104" spans="1:2" s="5" customFormat="1" ht="12.75">
      <c r="A104" s="62"/>
      <c r="B104" s="64"/>
    </row>
    <row r="105" spans="1:10" ht="12.75">
      <c r="A105" s="61"/>
      <c r="B105" s="8"/>
      <c r="C105" s="4"/>
      <c r="D105" s="4"/>
      <c r="E105" s="4"/>
      <c r="F105" s="4"/>
      <c r="G105" s="4"/>
      <c r="H105" s="4"/>
      <c r="I105" s="4"/>
      <c r="J105" s="4"/>
    </row>
    <row r="106" spans="1:2" s="5" customFormat="1" ht="12.75">
      <c r="A106" s="62"/>
      <c r="B106" s="64"/>
    </row>
    <row r="107" spans="1:2" s="5" customFormat="1" ht="12.75">
      <c r="A107" s="62"/>
      <c r="B107" s="64"/>
    </row>
    <row r="108" spans="1:10" ht="12.75" customHeight="1">
      <c r="A108" s="61"/>
      <c r="B108" s="8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61"/>
      <c r="B109" s="8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62"/>
      <c r="B110" s="8"/>
      <c r="C110" s="4"/>
      <c r="D110" s="4"/>
      <c r="E110" s="4"/>
      <c r="F110" s="4"/>
      <c r="G110" s="4"/>
      <c r="H110" s="4"/>
      <c r="I110" s="4"/>
      <c r="J110" s="4"/>
    </row>
    <row r="111" spans="1:2" s="5" customFormat="1" ht="12.75">
      <c r="A111" s="71"/>
      <c r="B111" s="64"/>
    </row>
    <row r="112" spans="1:2" s="5" customFormat="1" ht="12.75">
      <c r="A112" s="62"/>
      <c r="B112" s="64"/>
    </row>
    <row r="113" spans="1:2" s="5" customFormat="1" ht="12.75">
      <c r="A113" s="62"/>
      <c r="B113" s="64"/>
    </row>
    <row r="114" spans="1:10" ht="12.75">
      <c r="A114" s="61"/>
      <c r="B114" s="8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61"/>
      <c r="B115" s="8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61"/>
      <c r="B116" s="8"/>
      <c r="C116" s="4"/>
      <c r="D116" s="4"/>
      <c r="E116" s="4"/>
      <c r="F116" s="4"/>
      <c r="G116" s="4"/>
      <c r="H116" s="4"/>
      <c r="I116" s="4"/>
      <c r="J116" s="4"/>
    </row>
    <row r="117" spans="1:2" s="5" customFormat="1" ht="12.75">
      <c r="A117" s="62"/>
      <c r="B117" s="64"/>
    </row>
    <row r="118" spans="1:10" ht="12.75">
      <c r="A118" s="61"/>
      <c r="B118" s="8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61"/>
      <c r="B119" s="8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61"/>
      <c r="B120" s="8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61"/>
      <c r="B121" s="8"/>
      <c r="C121" s="4"/>
      <c r="D121" s="4"/>
      <c r="E121" s="4"/>
      <c r="F121" s="4"/>
      <c r="G121" s="4"/>
      <c r="H121" s="4"/>
      <c r="I121" s="4"/>
      <c r="J121" s="4"/>
    </row>
    <row r="122" spans="1:2" s="5" customFormat="1" ht="12.75">
      <c r="A122" s="62"/>
      <c r="B122" s="64"/>
    </row>
    <row r="123" spans="1:10" ht="12.75">
      <c r="A123" s="61"/>
      <c r="B123" s="8"/>
      <c r="C123" s="4"/>
      <c r="D123" s="4"/>
      <c r="E123" s="4"/>
      <c r="F123" s="4"/>
      <c r="G123" s="4"/>
      <c r="H123" s="4"/>
      <c r="I123" s="4"/>
      <c r="J123" s="4"/>
    </row>
    <row r="124" spans="1:2" s="5" customFormat="1" ht="12.75">
      <c r="A124" s="62"/>
      <c r="B124" s="64"/>
    </row>
    <row r="125" spans="1:2" s="5" customFormat="1" ht="12.75">
      <c r="A125" s="62"/>
      <c r="B125" s="64"/>
    </row>
    <row r="126" spans="1:10" ht="12.75">
      <c r="A126" s="61"/>
      <c r="B126" s="8"/>
      <c r="C126" s="4"/>
      <c r="D126" s="4"/>
      <c r="E126" s="4"/>
      <c r="F126" s="4"/>
      <c r="G126" s="4"/>
      <c r="H126" s="4"/>
      <c r="I126" s="4"/>
      <c r="J126" s="4"/>
    </row>
    <row r="127" spans="1:2" s="5" customFormat="1" ht="12.75">
      <c r="A127" s="62"/>
      <c r="B127" s="64"/>
    </row>
    <row r="128" spans="1:10" ht="12.75">
      <c r="A128" s="61"/>
      <c r="B128" s="8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61"/>
      <c r="B129" s="8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62"/>
      <c r="B130" s="8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62"/>
      <c r="B131" s="8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62"/>
      <c r="B132" s="8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62"/>
      <c r="B133" s="8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62"/>
      <c r="B134" s="8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62"/>
      <c r="B135" s="8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62"/>
      <c r="B136" s="8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62"/>
      <c r="B137" s="8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62"/>
      <c r="B138" s="8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62"/>
      <c r="B139" s="8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62"/>
      <c r="B140" s="8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62"/>
      <c r="B141" s="8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62"/>
      <c r="B142" s="8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62"/>
      <c r="B143" s="8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62"/>
      <c r="B144" s="8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62"/>
      <c r="B145" s="8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62"/>
      <c r="B146" s="8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62"/>
      <c r="B147" s="8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62"/>
      <c r="B148" s="8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62"/>
      <c r="B149" s="8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62"/>
      <c r="B150" s="8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62"/>
      <c r="B151" s="8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62"/>
      <c r="B152" s="8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62"/>
      <c r="B153" s="8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62"/>
      <c r="B154" s="8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62"/>
      <c r="B155" s="8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62"/>
      <c r="B156" s="8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62"/>
      <c r="B157" s="8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62"/>
      <c r="B158" s="8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62"/>
      <c r="B159" s="8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62"/>
      <c r="B160" s="8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62"/>
      <c r="B161" s="8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62"/>
      <c r="B162" s="8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62"/>
      <c r="B163" s="8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62"/>
      <c r="B164" s="8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62"/>
      <c r="B165" s="8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62"/>
      <c r="B166" s="8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62"/>
      <c r="B167" s="8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62"/>
      <c r="B168" s="8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62"/>
      <c r="B169" s="8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62"/>
      <c r="B170" s="8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62"/>
      <c r="B171" s="8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62"/>
      <c r="B172" s="8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62"/>
      <c r="B173" s="8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62"/>
      <c r="B174" s="8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62"/>
      <c r="B175" s="8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62"/>
      <c r="B176" s="8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62"/>
      <c r="B177" s="8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62"/>
      <c r="B178" s="8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62"/>
      <c r="B179" s="8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62"/>
      <c r="B180" s="8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62"/>
      <c r="B181" s="8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62"/>
      <c r="B182" s="8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62"/>
      <c r="B183" s="8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62"/>
      <c r="B184" s="8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62"/>
      <c r="B185" s="8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62"/>
      <c r="B186" s="8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62"/>
      <c r="B187" s="8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62"/>
      <c r="B188" s="8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62"/>
      <c r="B189" s="8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62"/>
      <c r="B190" s="8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62"/>
      <c r="B191" s="8"/>
      <c r="C191" s="4"/>
      <c r="D191" s="4"/>
      <c r="E191" s="4"/>
      <c r="F191" s="4"/>
      <c r="G191" s="4"/>
      <c r="H191" s="4"/>
      <c r="I191" s="4"/>
      <c r="J191" s="4"/>
    </row>
    <row r="192" spans="1:10" ht="12.75">
      <c r="A192" s="62"/>
      <c r="B192" s="8"/>
      <c r="C192" s="4"/>
      <c r="D192" s="4"/>
      <c r="E192" s="4"/>
      <c r="F192" s="4"/>
      <c r="G192" s="4"/>
      <c r="H192" s="4"/>
      <c r="I192" s="4"/>
      <c r="J192" s="4"/>
    </row>
    <row r="193" spans="1:10" ht="12.75">
      <c r="A193" s="62"/>
      <c r="B193" s="8"/>
      <c r="C193" s="4"/>
      <c r="D193" s="4"/>
      <c r="E193" s="4"/>
      <c r="F193" s="4"/>
      <c r="G193" s="4"/>
      <c r="H193" s="4"/>
      <c r="I193" s="4"/>
      <c r="J193" s="4"/>
    </row>
    <row r="194" spans="1:10" ht="12.75">
      <c r="A194" s="62"/>
      <c r="B194" s="8"/>
      <c r="C194" s="4"/>
      <c r="D194" s="4"/>
      <c r="E194" s="4"/>
      <c r="F194" s="4"/>
      <c r="G194" s="4"/>
      <c r="H194" s="4"/>
      <c r="I194" s="4"/>
      <c r="J194" s="4"/>
    </row>
    <row r="195" spans="1:10" ht="12.75">
      <c r="A195" s="62"/>
      <c r="B195" s="8"/>
      <c r="C195" s="4"/>
      <c r="D195" s="4"/>
      <c r="E195" s="4"/>
      <c r="F195" s="4"/>
      <c r="G195" s="4"/>
      <c r="H195" s="4"/>
      <c r="I195" s="4"/>
      <c r="J195" s="4"/>
    </row>
    <row r="196" spans="1:10" ht="12.75">
      <c r="A196" s="62"/>
      <c r="B196" s="8"/>
      <c r="C196" s="4"/>
      <c r="D196" s="4"/>
      <c r="E196" s="4"/>
      <c r="F196" s="4"/>
      <c r="G196" s="4"/>
      <c r="H196" s="4"/>
      <c r="I196" s="4"/>
      <c r="J196" s="4"/>
    </row>
    <row r="197" spans="1:10" ht="12.75">
      <c r="A197" s="62"/>
      <c r="B197" s="8"/>
      <c r="C197" s="4"/>
      <c r="D197" s="4"/>
      <c r="E197" s="4"/>
      <c r="F197" s="4"/>
      <c r="G197" s="4"/>
      <c r="H197" s="4"/>
      <c r="I197" s="4"/>
      <c r="J197" s="4"/>
    </row>
    <row r="198" spans="1:10" ht="12.75">
      <c r="A198" s="62"/>
      <c r="B198" s="8"/>
      <c r="C198" s="4"/>
      <c r="D198" s="4"/>
      <c r="E198" s="4"/>
      <c r="F198" s="4"/>
      <c r="G198" s="4"/>
      <c r="H198" s="4"/>
      <c r="I198" s="4"/>
      <c r="J198" s="4"/>
    </row>
    <row r="199" spans="1:10" ht="12.75">
      <c r="A199" s="62"/>
      <c r="B199" s="8"/>
      <c r="C199" s="4"/>
      <c r="D199" s="4"/>
      <c r="E199" s="4"/>
      <c r="F199" s="4"/>
      <c r="G199" s="4"/>
      <c r="H199" s="4"/>
      <c r="I199" s="4"/>
      <c r="J199" s="4"/>
    </row>
    <row r="200" spans="1:10" ht="12.75">
      <c r="A200" s="62"/>
      <c r="B200" s="8"/>
      <c r="C200" s="4"/>
      <c r="D200" s="4"/>
      <c r="E200" s="4"/>
      <c r="F200" s="4"/>
      <c r="G200" s="4"/>
      <c r="H200" s="4"/>
      <c r="I200" s="4"/>
      <c r="J200" s="4"/>
    </row>
    <row r="201" spans="1:10" ht="12.75">
      <c r="A201" s="62"/>
      <c r="B201" s="8"/>
      <c r="C201" s="4"/>
      <c r="D201" s="4"/>
      <c r="E201" s="4"/>
      <c r="F201" s="4"/>
      <c r="G201" s="4"/>
      <c r="H201" s="4"/>
      <c r="I201" s="4"/>
      <c r="J201" s="4"/>
    </row>
    <row r="202" spans="1:10" ht="12.75">
      <c r="A202" s="62"/>
      <c r="B202" s="8"/>
      <c r="C202" s="4"/>
      <c r="D202" s="4"/>
      <c r="E202" s="4"/>
      <c r="F202" s="4"/>
      <c r="G202" s="4"/>
      <c r="H202" s="4"/>
      <c r="I202" s="4"/>
      <c r="J202" s="4"/>
    </row>
    <row r="203" spans="1:10" ht="12.75">
      <c r="A203" s="62"/>
      <c r="B203" s="8"/>
      <c r="C203" s="4"/>
      <c r="D203" s="4"/>
      <c r="E203" s="4"/>
      <c r="F203" s="4"/>
      <c r="G203" s="4"/>
      <c r="H203" s="4"/>
      <c r="I203" s="4"/>
      <c r="J203" s="4"/>
    </row>
    <row r="204" spans="1:10" ht="12.75">
      <c r="A204" s="62"/>
      <c r="B204" s="8"/>
      <c r="C204" s="4"/>
      <c r="D204" s="4"/>
      <c r="E204" s="4"/>
      <c r="F204" s="4"/>
      <c r="G204" s="4"/>
      <c r="H204" s="4"/>
      <c r="I204" s="4"/>
      <c r="J204" s="4"/>
    </row>
    <row r="205" spans="1:10" ht="12.75">
      <c r="A205" s="62"/>
      <c r="B205" s="8"/>
      <c r="C205" s="4"/>
      <c r="D205" s="4"/>
      <c r="E205" s="4"/>
      <c r="F205" s="4"/>
      <c r="G205" s="4"/>
      <c r="H205" s="4"/>
      <c r="I205" s="4"/>
      <c r="J205" s="4"/>
    </row>
    <row r="206" spans="1:10" ht="12.75">
      <c r="A206" s="62"/>
      <c r="B206" s="8"/>
      <c r="C206" s="4"/>
      <c r="D206" s="4"/>
      <c r="E206" s="4"/>
      <c r="F206" s="4"/>
      <c r="G206" s="4"/>
      <c r="H206" s="4"/>
      <c r="I206" s="4"/>
      <c r="J206" s="4"/>
    </row>
    <row r="207" spans="1:10" ht="12.75">
      <c r="A207" s="62"/>
      <c r="B207" s="8"/>
      <c r="C207" s="4"/>
      <c r="D207" s="4"/>
      <c r="E207" s="4"/>
      <c r="F207" s="4"/>
      <c r="G207" s="4"/>
      <c r="H207" s="4"/>
      <c r="I207" s="4"/>
      <c r="J207" s="4"/>
    </row>
    <row r="208" spans="1:10" ht="12.75">
      <c r="A208" s="62"/>
      <c r="B208" s="8"/>
      <c r="C208" s="4"/>
      <c r="D208" s="4"/>
      <c r="E208" s="4"/>
      <c r="F208" s="4"/>
      <c r="G208" s="4"/>
      <c r="H208" s="4"/>
      <c r="I208" s="4"/>
      <c r="J208" s="4"/>
    </row>
    <row r="209" spans="1:10" ht="12.75">
      <c r="A209" s="62"/>
      <c r="B209" s="8"/>
      <c r="C209" s="4"/>
      <c r="D209" s="4"/>
      <c r="E209" s="4"/>
      <c r="F209" s="4"/>
      <c r="G209" s="4"/>
      <c r="H209" s="4"/>
      <c r="I209" s="4"/>
      <c r="J209" s="4"/>
    </row>
    <row r="210" spans="1:10" ht="12.75">
      <c r="A210" s="62"/>
      <c r="B210" s="8"/>
      <c r="C210" s="4"/>
      <c r="D210" s="4"/>
      <c r="E210" s="4"/>
      <c r="F210" s="4"/>
      <c r="G210" s="4"/>
      <c r="H210" s="4"/>
      <c r="I210" s="4"/>
      <c r="J210" s="4"/>
    </row>
    <row r="211" spans="1:10" ht="12.75">
      <c r="A211" s="62"/>
      <c r="B211" s="8"/>
      <c r="C211" s="4"/>
      <c r="D211" s="4"/>
      <c r="E211" s="4"/>
      <c r="F211" s="4"/>
      <c r="G211" s="4"/>
      <c r="H211" s="4"/>
      <c r="I211" s="4"/>
      <c r="J211" s="4"/>
    </row>
    <row r="212" spans="1:10" ht="12.75">
      <c r="A212" s="62"/>
      <c r="B212" s="8"/>
      <c r="C212" s="4"/>
      <c r="D212" s="4"/>
      <c r="E212" s="4"/>
      <c r="F212" s="4"/>
      <c r="G212" s="4"/>
      <c r="H212" s="4"/>
      <c r="I212" s="4"/>
      <c r="J212" s="4"/>
    </row>
    <row r="213" spans="1:10" ht="12.75">
      <c r="A213" s="62"/>
      <c r="B213" s="8"/>
      <c r="C213" s="4"/>
      <c r="D213" s="4"/>
      <c r="E213" s="4"/>
      <c r="F213" s="4"/>
      <c r="G213" s="4"/>
      <c r="H213" s="4"/>
      <c r="I213" s="4"/>
      <c r="J213" s="4"/>
    </row>
    <row r="214" spans="1:10" ht="12.75">
      <c r="A214" s="62"/>
      <c r="B214" s="8"/>
      <c r="C214" s="4"/>
      <c r="D214" s="4"/>
      <c r="E214" s="4"/>
      <c r="F214" s="4"/>
      <c r="G214" s="4"/>
      <c r="H214" s="4"/>
      <c r="I214" s="4"/>
      <c r="J214" s="4"/>
    </row>
    <row r="215" spans="1:10" ht="12.75">
      <c r="A215" s="62"/>
      <c r="B215" s="8"/>
      <c r="C215" s="4"/>
      <c r="D215" s="4"/>
      <c r="E215" s="4"/>
      <c r="F215" s="4"/>
      <c r="G215" s="4"/>
      <c r="H215" s="4"/>
      <c r="I215" s="4"/>
      <c r="J215" s="4"/>
    </row>
    <row r="216" spans="1:10" ht="12.75">
      <c r="A216" s="62"/>
      <c r="B216" s="8"/>
      <c r="C216" s="4"/>
      <c r="D216" s="4"/>
      <c r="E216" s="4"/>
      <c r="F216" s="4"/>
      <c r="G216" s="4"/>
      <c r="H216" s="4"/>
      <c r="I216" s="4"/>
      <c r="J216" s="4"/>
    </row>
    <row r="217" spans="1:10" ht="12.75">
      <c r="A217" s="62"/>
      <c r="B217" s="8"/>
      <c r="C217" s="4"/>
      <c r="D217" s="4"/>
      <c r="E217" s="4"/>
      <c r="F217" s="4"/>
      <c r="G217" s="4"/>
      <c r="H217" s="4"/>
      <c r="I217" s="4"/>
      <c r="J217" s="4"/>
    </row>
    <row r="218" spans="1:10" ht="12.75">
      <c r="A218" s="62"/>
      <c r="B218" s="8"/>
      <c r="C218" s="4"/>
      <c r="D218" s="4"/>
      <c r="E218" s="4"/>
      <c r="F218" s="4"/>
      <c r="G218" s="4"/>
      <c r="H218" s="4"/>
      <c r="I218" s="4"/>
      <c r="J218" s="4"/>
    </row>
    <row r="219" spans="1:10" ht="12.75">
      <c r="A219" s="62"/>
      <c r="B219" s="8"/>
      <c r="C219" s="4"/>
      <c r="D219" s="4"/>
      <c r="E219" s="4"/>
      <c r="F219" s="4"/>
      <c r="G219" s="4"/>
      <c r="H219" s="4"/>
      <c r="I219" s="4"/>
      <c r="J219" s="4"/>
    </row>
    <row r="220" spans="1:10" ht="12.75">
      <c r="A220" s="62"/>
      <c r="B220" s="8"/>
      <c r="C220" s="4"/>
      <c r="D220" s="4"/>
      <c r="E220" s="4"/>
      <c r="F220" s="4"/>
      <c r="G220" s="4"/>
      <c r="H220" s="4"/>
      <c r="I220" s="4"/>
      <c r="J220" s="4"/>
    </row>
    <row r="221" spans="1:10" ht="12.75">
      <c r="A221" s="62"/>
      <c r="B221" s="8"/>
      <c r="C221" s="4"/>
      <c r="D221" s="4"/>
      <c r="E221" s="4"/>
      <c r="F221" s="4"/>
      <c r="G221" s="4"/>
      <c r="H221" s="4"/>
      <c r="I221" s="4"/>
      <c r="J221" s="4"/>
    </row>
    <row r="222" spans="1:10" ht="12.75">
      <c r="A222" s="62"/>
      <c r="B222" s="8"/>
      <c r="C222" s="4"/>
      <c r="D222" s="4"/>
      <c r="E222" s="4"/>
      <c r="F222" s="4"/>
      <c r="G222" s="4"/>
      <c r="H222" s="4"/>
      <c r="I222" s="4"/>
      <c r="J222" s="4"/>
    </row>
    <row r="223" spans="1:10" ht="12.75">
      <c r="A223" s="62"/>
      <c r="B223" s="8"/>
      <c r="C223" s="4"/>
      <c r="D223" s="4"/>
      <c r="E223" s="4"/>
      <c r="F223" s="4"/>
      <c r="G223" s="4"/>
      <c r="H223" s="4"/>
      <c r="I223" s="4"/>
      <c r="J223" s="4"/>
    </row>
    <row r="224" spans="1:10" ht="12.75">
      <c r="A224" s="62"/>
      <c r="B224" s="8"/>
      <c r="C224" s="4"/>
      <c r="D224" s="4"/>
      <c r="E224" s="4"/>
      <c r="F224" s="4"/>
      <c r="G224" s="4"/>
      <c r="H224" s="4"/>
      <c r="I224" s="4"/>
      <c r="J224" s="4"/>
    </row>
    <row r="225" spans="1:10" ht="12.75">
      <c r="A225" s="62"/>
      <c r="B225" s="8"/>
      <c r="C225" s="4"/>
      <c r="D225" s="4"/>
      <c r="E225" s="4"/>
      <c r="F225" s="4"/>
      <c r="G225" s="4"/>
      <c r="H225" s="4"/>
      <c r="I225" s="4"/>
      <c r="J225" s="4"/>
    </row>
    <row r="226" spans="1:10" ht="12.75">
      <c r="A226" s="62"/>
      <c r="B226" s="8"/>
      <c r="C226" s="4"/>
      <c r="D226" s="4"/>
      <c r="E226" s="4"/>
      <c r="F226" s="4"/>
      <c r="G226" s="4"/>
      <c r="H226" s="4"/>
      <c r="I226" s="4"/>
      <c r="J226" s="4"/>
    </row>
    <row r="227" spans="1:10" ht="12.75">
      <c r="A227" s="62"/>
      <c r="B227" s="8"/>
      <c r="C227" s="4"/>
      <c r="D227" s="4"/>
      <c r="E227" s="4"/>
      <c r="F227" s="4"/>
      <c r="G227" s="4"/>
      <c r="H227" s="4"/>
      <c r="I227" s="4"/>
      <c r="J227" s="4"/>
    </row>
    <row r="228" spans="1:10" ht="12.75">
      <c r="A228" s="62"/>
      <c r="B228" s="8"/>
      <c r="C228" s="4"/>
      <c r="D228" s="4"/>
      <c r="E228" s="4"/>
      <c r="F228" s="4"/>
      <c r="G228" s="4"/>
      <c r="H228" s="4"/>
      <c r="I228" s="4"/>
      <c r="J228" s="4"/>
    </row>
    <row r="229" spans="1:10" ht="12.75">
      <c r="A229" s="62"/>
      <c r="B229" s="8"/>
      <c r="C229" s="4"/>
      <c r="D229" s="4"/>
      <c r="E229" s="4"/>
      <c r="F229" s="4"/>
      <c r="G229" s="4"/>
      <c r="H229" s="4"/>
      <c r="I229" s="4"/>
      <c r="J229" s="4"/>
    </row>
    <row r="230" spans="1:10" ht="12.75">
      <c r="A230" s="62"/>
      <c r="B230" s="8"/>
      <c r="C230" s="4"/>
      <c r="D230" s="4"/>
      <c r="E230" s="4"/>
      <c r="F230" s="4"/>
      <c r="G230" s="4"/>
      <c r="H230" s="4"/>
      <c r="I230" s="4"/>
      <c r="J230" s="4"/>
    </row>
    <row r="231" spans="1:10" ht="12.75">
      <c r="A231" s="62"/>
      <c r="B231" s="8"/>
      <c r="C231" s="4"/>
      <c r="D231" s="4"/>
      <c r="E231" s="4"/>
      <c r="F231" s="4"/>
      <c r="G231" s="4"/>
      <c r="H231" s="4"/>
      <c r="I231" s="4"/>
      <c r="J231" s="4"/>
    </row>
    <row r="232" spans="1:10" ht="12.75">
      <c r="A232" s="62"/>
      <c r="B232" s="8"/>
      <c r="C232" s="4"/>
      <c r="D232" s="4"/>
      <c r="E232" s="4"/>
      <c r="F232" s="4"/>
      <c r="G232" s="4"/>
      <c r="H232" s="4"/>
      <c r="I232" s="4"/>
      <c r="J232" s="4"/>
    </row>
    <row r="233" spans="1:10" ht="12.75">
      <c r="A233" s="62"/>
      <c r="B233" s="8"/>
      <c r="C233" s="4"/>
      <c r="D233" s="4"/>
      <c r="E233" s="4"/>
      <c r="F233" s="4"/>
      <c r="G233" s="4"/>
      <c r="H233" s="4"/>
      <c r="I233" s="4"/>
      <c r="J233" s="4"/>
    </row>
    <row r="234" spans="1:10" ht="12.75">
      <c r="A234" s="62"/>
      <c r="B234" s="8"/>
      <c r="C234" s="4"/>
      <c r="D234" s="4"/>
      <c r="E234" s="4"/>
      <c r="F234" s="4"/>
      <c r="G234" s="4"/>
      <c r="H234" s="4"/>
      <c r="I234" s="4"/>
      <c r="J234" s="4"/>
    </row>
    <row r="235" spans="1:10" ht="12.75">
      <c r="A235" s="62"/>
      <c r="B235" s="8"/>
      <c r="C235" s="4"/>
      <c r="D235" s="4"/>
      <c r="E235" s="4"/>
      <c r="F235" s="4"/>
      <c r="G235" s="4"/>
      <c r="H235" s="4"/>
      <c r="I235" s="4"/>
      <c r="J235" s="4"/>
    </row>
    <row r="236" spans="1:10" ht="12.75">
      <c r="A236" s="62"/>
      <c r="B236" s="8"/>
      <c r="C236" s="4"/>
      <c r="D236" s="4"/>
      <c r="E236" s="4"/>
      <c r="F236" s="4"/>
      <c r="G236" s="4"/>
      <c r="H236" s="4"/>
      <c r="I236" s="4"/>
      <c r="J236" s="4"/>
    </row>
    <row r="237" spans="1:10" ht="12.75">
      <c r="A237" s="62"/>
      <c r="B237" s="8"/>
      <c r="C237" s="4"/>
      <c r="D237" s="4"/>
      <c r="E237" s="4"/>
      <c r="F237" s="4"/>
      <c r="G237" s="4"/>
      <c r="H237" s="4"/>
      <c r="I237" s="4"/>
      <c r="J237" s="4"/>
    </row>
    <row r="238" spans="1:10" ht="12.75">
      <c r="A238" s="62"/>
      <c r="B238" s="8"/>
      <c r="C238" s="4"/>
      <c r="D238" s="4"/>
      <c r="E238" s="4"/>
      <c r="F238" s="4"/>
      <c r="G238" s="4"/>
      <c r="H238" s="4"/>
      <c r="I238" s="4"/>
      <c r="J238" s="4"/>
    </row>
    <row r="239" spans="1:10" ht="12.75">
      <c r="A239" s="62"/>
      <c r="B239" s="8"/>
      <c r="C239" s="4"/>
      <c r="D239" s="4"/>
      <c r="E239" s="4"/>
      <c r="F239" s="4"/>
      <c r="G239" s="4"/>
      <c r="H239" s="4"/>
      <c r="I239" s="4"/>
      <c r="J239" s="4"/>
    </row>
    <row r="240" spans="1:10" ht="12.75">
      <c r="A240" s="62"/>
      <c r="B240" s="8"/>
      <c r="C240" s="4"/>
      <c r="D240" s="4"/>
      <c r="E240" s="4"/>
      <c r="F240" s="4"/>
      <c r="G240" s="4"/>
      <c r="H240" s="4"/>
      <c r="I240" s="4"/>
      <c r="J240" s="4"/>
    </row>
    <row r="241" spans="1:10" ht="12.75">
      <c r="A241" s="62"/>
      <c r="B241" s="8"/>
      <c r="C241" s="4"/>
      <c r="D241" s="4"/>
      <c r="E241" s="4"/>
      <c r="F241" s="4"/>
      <c r="G241" s="4"/>
      <c r="H241" s="4"/>
      <c r="I241" s="4"/>
      <c r="J241" s="4"/>
    </row>
    <row r="242" spans="1:10" ht="12.75">
      <c r="A242" s="62"/>
      <c r="B242" s="8"/>
      <c r="C242" s="4"/>
      <c r="D242" s="4"/>
      <c r="E242" s="4"/>
      <c r="F242" s="4"/>
      <c r="G242" s="4"/>
      <c r="H242" s="4"/>
      <c r="I242" s="4"/>
      <c r="J242" s="4"/>
    </row>
    <row r="243" spans="1:10" ht="12.75">
      <c r="A243" s="62"/>
      <c r="B243" s="8"/>
      <c r="C243" s="4"/>
      <c r="D243" s="4"/>
      <c r="E243" s="4"/>
      <c r="F243" s="4"/>
      <c r="G243" s="4"/>
      <c r="H243" s="4"/>
      <c r="I243" s="4"/>
      <c r="J243" s="4"/>
    </row>
    <row r="244" spans="1:10" ht="12.75">
      <c r="A244" s="62"/>
      <c r="B244" s="8"/>
      <c r="C244" s="4"/>
      <c r="D244" s="4"/>
      <c r="E244" s="4"/>
      <c r="F244" s="4"/>
      <c r="G244" s="4"/>
      <c r="H244" s="4"/>
      <c r="I244" s="4"/>
      <c r="J244" s="4"/>
    </row>
    <row r="245" spans="1:10" ht="12.75">
      <c r="A245" s="62"/>
      <c r="B245" s="8"/>
      <c r="C245" s="4"/>
      <c r="D245" s="4"/>
      <c r="E245" s="4"/>
      <c r="F245" s="4"/>
      <c r="G245" s="4"/>
      <c r="H245" s="4"/>
      <c r="I245" s="4"/>
      <c r="J245" s="4"/>
    </row>
    <row r="246" spans="1:10" ht="12.75">
      <c r="A246" s="62"/>
      <c r="B246" s="8"/>
      <c r="C246" s="4"/>
      <c r="D246" s="4"/>
      <c r="E246" s="4"/>
      <c r="F246" s="4"/>
      <c r="G246" s="4"/>
      <c r="H246" s="4"/>
      <c r="I246" s="4"/>
      <c r="J246" s="4"/>
    </row>
    <row r="247" spans="1:10" ht="12.75">
      <c r="A247" s="62"/>
      <c r="B247" s="8"/>
      <c r="C247" s="4"/>
      <c r="D247" s="4"/>
      <c r="E247" s="4"/>
      <c r="F247" s="4"/>
      <c r="G247" s="4"/>
      <c r="H247" s="4"/>
      <c r="I247" s="4"/>
      <c r="J247" s="4"/>
    </row>
    <row r="248" spans="1:10" ht="12.75">
      <c r="A248" s="62"/>
      <c r="B248" s="8"/>
      <c r="C248" s="4"/>
      <c r="D248" s="4"/>
      <c r="E248" s="4"/>
      <c r="F248" s="4"/>
      <c r="G248" s="4"/>
      <c r="H248" s="4"/>
      <c r="I248" s="4"/>
      <c r="J248" s="4"/>
    </row>
    <row r="249" spans="1:10" ht="12.75">
      <c r="A249" s="62"/>
      <c r="B249" s="8"/>
      <c r="C249" s="4"/>
      <c r="D249" s="4"/>
      <c r="E249" s="4"/>
      <c r="F249" s="4"/>
      <c r="G249" s="4"/>
      <c r="H249" s="4"/>
      <c r="I249" s="4"/>
      <c r="J249" s="4"/>
    </row>
    <row r="250" spans="1:10" ht="12.75">
      <c r="A250" s="62"/>
      <c r="B250" s="8"/>
      <c r="C250" s="4"/>
      <c r="D250" s="4"/>
      <c r="E250" s="4"/>
      <c r="F250" s="4"/>
      <c r="G250" s="4"/>
      <c r="H250" s="4"/>
      <c r="I250" s="4"/>
      <c r="J250" s="4"/>
    </row>
    <row r="251" spans="1:10" ht="12.75">
      <c r="A251" s="62"/>
      <c r="B251" s="8"/>
      <c r="C251" s="4"/>
      <c r="D251" s="4"/>
      <c r="E251" s="4"/>
      <c r="F251" s="4"/>
      <c r="G251" s="4"/>
      <c r="H251" s="4"/>
      <c r="I251" s="4"/>
      <c r="J251" s="4"/>
    </row>
    <row r="252" spans="1:10" ht="12.75">
      <c r="A252" s="62"/>
      <c r="B252" s="8"/>
      <c r="C252" s="4"/>
      <c r="D252" s="4"/>
      <c r="E252" s="4"/>
      <c r="F252" s="4"/>
      <c r="G252" s="4"/>
      <c r="H252" s="4"/>
      <c r="I252" s="4"/>
      <c r="J252" s="4"/>
    </row>
    <row r="253" spans="1:10" ht="12.75">
      <c r="A253" s="62"/>
      <c r="B253" s="8"/>
      <c r="C253" s="4"/>
      <c r="D253" s="4"/>
      <c r="E253" s="4"/>
      <c r="F253" s="4"/>
      <c r="G253" s="4"/>
      <c r="H253" s="4"/>
      <c r="I253" s="4"/>
      <c r="J253" s="4"/>
    </row>
    <row r="254" spans="1:10" ht="12.75">
      <c r="A254" s="62"/>
      <c r="B254" s="8"/>
      <c r="C254" s="4"/>
      <c r="D254" s="4"/>
      <c r="E254" s="4"/>
      <c r="F254" s="4"/>
      <c r="G254" s="4"/>
      <c r="H254" s="4"/>
      <c r="I254" s="4"/>
      <c r="J254" s="4"/>
    </row>
    <row r="255" spans="1:10" ht="12.75">
      <c r="A255" s="62"/>
      <c r="B255" s="8"/>
      <c r="C255" s="4"/>
      <c r="D255" s="4"/>
      <c r="E255" s="4"/>
      <c r="F255" s="4"/>
      <c r="G255" s="4"/>
      <c r="H255" s="4"/>
      <c r="I255" s="4"/>
      <c r="J255" s="4"/>
    </row>
    <row r="256" spans="1:10" ht="12.75">
      <c r="A256" s="62"/>
      <c r="B256" s="8"/>
      <c r="C256" s="4"/>
      <c r="D256" s="4"/>
      <c r="E256" s="4"/>
      <c r="F256" s="4"/>
      <c r="G256" s="4"/>
      <c r="H256" s="4"/>
      <c r="I256" s="4"/>
      <c r="J256" s="4"/>
    </row>
    <row r="257" spans="1:10" ht="12.75">
      <c r="A257" s="62"/>
      <c r="B257" s="8"/>
      <c r="C257" s="4"/>
      <c r="D257" s="4"/>
      <c r="E257" s="4"/>
      <c r="F257" s="4"/>
      <c r="G257" s="4"/>
      <c r="H257" s="4"/>
      <c r="I257" s="4"/>
      <c r="J257" s="4"/>
    </row>
    <row r="258" spans="1:10" ht="12.75">
      <c r="A258" s="62"/>
      <c r="B258" s="8"/>
      <c r="C258" s="4"/>
      <c r="D258" s="4"/>
      <c r="E258" s="4"/>
      <c r="F258" s="4"/>
      <c r="G258" s="4"/>
      <c r="H258" s="4"/>
      <c r="I258" s="4"/>
      <c r="J258" s="4"/>
    </row>
    <row r="259" spans="1:10" ht="12.75">
      <c r="A259" s="62"/>
      <c r="B259" s="8"/>
      <c r="C259" s="4"/>
      <c r="D259" s="4"/>
      <c r="E259" s="4"/>
      <c r="F259" s="4"/>
      <c r="G259" s="4"/>
      <c r="H259" s="4"/>
      <c r="I259" s="4"/>
      <c r="J259" s="4"/>
    </row>
    <row r="260" spans="1:10" ht="12.75">
      <c r="A260" s="62"/>
      <c r="B260" s="8"/>
      <c r="C260" s="4"/>
      <c r="D260" s="4"/>
      <c r="E260" s="4"/>
      <c r="F260" s="4"/>
      <c r="G260" s="4"/>
      <c r="H260" s="4"/>
      <c r="I260" s="4"/>
      <c r="J260" s="4"/>
    </row>
    <row r="261" spans="1:10" ht="12.75">
      <c r="A261" s="62"/>
      <c r="B261" s="8"/>
      <c r="C261" s="4"/>
      <c r="D261" s="4"/>
      <c r="E261" s="4"/>
      <c r="F261" s="4"/>
      <c r="G261" s="4"/>
      <c r="H261" s="4"/>
      <c r="I261" s="4"/>
      <c r="J261" s="4"/>
    </row>
    <row r="262" spans="1:10" ht="12.75">
      <c r="A262" s="62"/>
      <c r="B262" s="8"/>
      <c r="C262" s="4"/>
      <c r="D262" s="4"/>
      <c r="E262" s="4"/>
      <c r="F262" s="4"/>
      <c r="G262" s="4"/>
      <c r="H262" s="4"/>
      <c r="I262" s="4"/>
      <c r="J262" s="4"/>
    </row>
    <row r="263" spans="1:10" ht="12.75">
      <c r="A263" s="62"/>
      <c r="B263" s="8"/>
      <c r="C263" s="4"/>
      <c r="D263" s="4"/>
      <c r="E263" s="4"/>
      <c r="F263" s="4"/>
      <c r="G263" s="4"/>
      <c r="H263" s="4"/>
      <c r="I263" s="4"/>
      <c r="J263" s="4"/>
    </row>
    <row r="264" spans="1:10" ht="12.75">
      <c r="A264" s="62"/>
      <c r="B264" s="8"/>
      <c r="C264" s="4"/>
      <c r="D264" s="4"/>
      <c r="E264" s="4"/>
      <c r="F264" s="4"/>
      <c r="G264" s="4"/>
      <c r="H264" s="4"/>
      <c r="I264" s="4"/>
      <c r="J264" s="4"/>
    </row>
    <row r="265" spans="1:10" ht="12.75">
      <c r="A265" s="62"/>
      <c r="B265" s="8"/>
      <c r="C265" s="4"/>
      <c r="D265" s="4"/>
      <c r="E265" s="4"/>
      <c r="F265" s="4"/>
      <c r="G265" s="4"/>
      <c r="H265" s="4"/>
      <c r="I265" s="4"/>
      <c r="J265" s="4"/>
    </row>
    <row r="266" spans="1:10" ht="12.75">
      <c r="A266" s="62"/>
      <c r="B266" s="8"/>
      <c r="C266" s="4"/>
      <c r="D266" s="4"/>
      <c r="E266" s="4"/>
      <c r="F266" s="4"/>
      <c r="G266" s="4"/>
      <c r="H266" s="4"/>
      <c r="I266" s="4"/>
      <c r="J266" s="4"/>
    </row>
    <row r="267" spans="1:10" ht="12.75">
      <c r="A267" s="62"/>
      <c r="B267" s="8"/>
      <c r="C267" s="4"/>
      <c r="D267" s="4"/>
      <c r="E267" s="4"/>
      <c r="F267" s="4"/>
      <c r="G267" s="4"/>
      <c r="H267" s="4"/>
      <c r="I267" s="4"/>
      <c r="J267" s="4"/>
    </row>
    <row r="268" spans="1:10" ht="12.75">
      <c r="A268" s="62"/>
      <c r="B268" s="8"/>
      <c r="C268" s="4"/>
      <c r="D268" s="4"/>
      <c r="E268" s="4"/>
      <c r="F268" s="4"/>
      <c r="G268" s="4"/>
      <c r="H268" s="4"/>
      <c r="I268" s="4"/>
      <c r="J268" s="4"/>
    </row>
    <row r="269" spans="1:10" ht="12.75">
      <c r="A269" s="62"/>
      <c r="B269" s="8"/>
      <c r="C269" s="4"/>
      <c r="D269" s="4"/>
      <c r="E269" s="4"/>
      <c r="F269" s="4"/>
      <c r="G269" s="4"/>
      <c r="H269" s="4"/>
      <c r="I269" s="4"/>
      <c r="J269" s="4"/>
    </row>
    <row r="270" spans="1:10" ht="12.75">
      <c r="A270" s="62"/>
      <c r="B270" s="8"/>
      <c r="C270" s="4"/>
      <c r="D270" s="4"/>
      <c r="E270" s="4"/>
      <c r="F270" s="4"/>
      <c r="G270" s="4"/>
      <c r="H270" s="4"/>
      <c r="I270" s="4"/>
      <c r="J270" s="4"/>
    </row>
    <row r="271" spans="1:10" ht="12.75">
      <c r="A271" s="62"/>
      <c r="B271" s="8"/>
      <c r="C271" s="4"/>
      <c r="D271" s="4"/>
      <c r="E271" s="4"/>
      <c r="F271" s="4"/>
      <c r="G271" s="4"/>
      <c r="H271" s="4"/>
      <c r="I271" s="4"/>
      <c r="J271" s="4"/>
    </row>
    <row r="272" spans="1:10" ht="12.75">
      <c r="A272" s="62"/>
      <c r="B272" s="8"/>
      <c r="C272" s="4"/>
      <c r="D272" s="4"/>
      <c r="E272" s="4"/>
      <c r="F272" s="4"/>
      <c r="G272" s="4"/>
      <c r="H272" s="4"/>
      <c r="I272" s="4"/>
      <c r="J272" s="4"/>
    </row>
    <row r="273" spans="1:10" ht="12.75">
      <c r="A273" s="62"/>
      <c r="B273" s="8"/>
      <c r="C273" s="4"/>
      <c r="D273" s="4"/>
      <c r="E273" s="4"/>
      <c r="F273" s="4"/>
      <c r="G273" s="4"/>
      <c r="H273" s="4"/>
      <c r="I273" s="4"/>
      <c r="J273" s="4"/>
    </row>
    <row r="274" spans="1:10" ht="12.75">
      <c r="A274" s="62"/>
      <c r="B274" s="8"/>
      <c r="C274" s="4"/>
      <c r="D274" s="4"/>
      <c r="E274" s="4"/>
      <c r="F274" s="4"/>
      <c r="G274" s="4"/>
      <c r="H274" s="4"/>
      <c r="I274" s="4"/>
      <c r="J274" s="4"/>
    </row>
    <row r="275" spans="1:10" ht="12.75">
      <c r="A275" s="62"/>
      <c r="B275" s="8"/>
      <c r="C275" s="4"/>
      <c r="D275" s="4"/>
      <c r="E275" s="4"/>
      <c r="F275" s="4"/>
      <c r="G275" s="4"/>
      <c r="H275" s="4"/>
      <c r="I275" s="4"/>
      <c r="J275" s="4"/>
    </row>
    <row r="276" spans="1:10" ht="12.75">
      <c r="A276" s="62"/>
      <c r="B276" s="8"/>
      <c r="C276" s="4"/>
      <c r="D276" s="4"/>
      <c r="E276" s="4"/>
      <c r="F276" s="4"/>
      <c r="G276" s="4"/>
      <c r="H276" s="4"/>
      <c r="I276" s="4"/>
      <c r="J276" s="4"/>
    </row>
    <row r="277" spans="1:10" ht="12.75">
      <c r="A277" s="62"/>
      <c r="B277" s="8"/>
      <c r="C277" s="4"/>
      <c r="D277" s="4"/>
      <c r="E277" s="4"/>
      <c r="F277" s="4"/>
      <c r="G277" s="4"/>
      <c r="H277" s="4"/>
      <c r="I277" s="4"/>
      <c r="J277" s="4"/>
    </row>
    <row r="278" spans="1:10" ht="12.75">
      <c r="A278" s="62"/>
      <c r="B278" s="8"/>
      <c r="C278" s="4"/>
      <c r="D278" s="4"/>
      <c r="E278" s="4"/>
      <c r="F278" s="4"/>
      <c r="G278" s="4"/>
      <c r="H278" s="4"/>
      <c r="I278" s="4"/>
      <c r="J278" s="4"/>
    </row>
    <row r="279" spans="1:10" ht="12.75">
      <c r="A279" s="62"/>
      <c r="B279" s="8"/>
      <c r="C279" s="4"/>
      <c r="D279" s="4"/>
      <c r="E279" s="4"/>
      <c r="F279" s="4"/>
      <c r="G279" s="4"/>
      <c r="H279" s="4"/>
      <c r="I279" s="4"/>
      <c r="J279" s="4"/>
    </row>
    <row r="280" spans="1:10" ht="12.75">
      <c r="A280" s="62"/>
      <c r="B280" s="8"/>
      <c r="C280" s="4"/>
      <c r="D280" s="4"/>
      <c r="E280" s="4"/>
      <c r="F280" s="4"/>
      <c r="G280" s="4"/>
      <c r="H280" s="4"/>
      <c r="I280" s="4"/>
      <c r="J280" s="4"/>
    </row>
    <row r="281" spans="1:10" ht="12.75">
      <c r="A281" s="62"/>
      <c r="B281" s="8"/>
      <c r="C281" s="4"/>
      <c r="D281" s="4"/>
      <c r="E281" s="4"/>
      <c r="F281" s="4"/>
      <c r="G281" s="4"/>
      <c r="H281" s="4"/>
      <c r="I281" s="4"/>
      <c r="J281" s="4"/>
    </row>
    <row r="282" spans="1:10" ht="12.75">
      <c r="A282" s="62"/>
      <c r="B282" s="8"/>
      <c r="C282" s="4"/>
      <c r="D282" s="4"/>
      <c r="E282" s="4"/>
      <c r="F282" s="4"/>
      <c r="G282" s="4"/>
      <c r="H282" s="4"/>
      <c r="I282" s="4"/>
      <c r="J282" s="4"/>
    </row>
    <row r="283" spans="1:10" ht="12.75">
      <c r="A283" s="62"/>
      <c r="B283" s="8"/>
      <c r="C283" s="4"/>
      <c r="D283" s="4"/>
      <c r="E283" s="4"/>
      <c r="F283" s="4"/>
      <c r="G283" s="4"/>
      <c r="H283" s="4"/>
      <c r="I283" s="4"/>
      <c r="J283" s="4"/>
    </row>
    <row r="284" spans="1:10" ht="12.75">
      <c r="A284" s="62"/>
      <c r="B284" s="8"/>
      <c r="C284" s="4"/>
      <c r="D284" s="4"/>
      <c r="E284" s="4"/>
      <c r="F284" s="4"/>
      <c r="G284" s="4"/>
      <c r="H284" s="4"/>
      <c r="I284" s="4"/>
      <c r="J284" s="4"/>
    </row>
    <row r="285" spans="1:10" ht="12.75">
      <c r="A285" s="62"/>
      <c r="B285" s="8"/>
      <c r="C285" s="4"/>
      <c r="D285" s="4"/>
      <c r="E285" s="4"/>
      <c r="F285" s="4"/>
      <c r="G285" s="4"/>
      <c r="H285" s="4"/>
      <c r="I285" s="4"/>
      <c r="J285" s="4"/>
    </row>
    <row r="286" spans="1:10" ht="12.75">
      <c r="A286" s="62"/>
      <c r="B286" s="8"/>
      <c r="C286" s="4"/>
      <c r="D286" s="4"/>
      <c r="E286" s="4"/>
      <c r="F286" s="4"/>
      <c r="G286" s="4"/>
      <c r="H286" s="4"/>
      <c r="I286" s="4"/>
      <c r="J286" s="4"/>
    </row>
    <row r="287" spans="1:10" ht="12.75">
      <c r="A287" s="62"/>
      <c r="B287" s="8"/>
      <c r="C287" s="4"/>
      <c r="D287" s="4"/>
      <c r="E287" s="4"/>
      <c r="F287" s="4"/>
      <c r="G287" s="4"/>
      <c r="H287" s="4"/>
      <c r="I287" s="4"/>
      <c r="J287" s="4"/>
    </row>
    <row r="288" spans="1:10" ht="12.75">
      <c r="A288" s="62"/>
      <c r="B288" s="8"/>
      <c r="C288" s="4"/>
      <c r="D288" s="4"/>
      <c r="E288" s="4"/>
      <c r="F288" s="4"/>
      <c r="G288" s="4"/>
      <c r="H288" s="4"/>
      <c r="I288" s="4"/>
      <c r="J288" s="4"/>
    </row>
    <row r="289" spans="1:10" ht="12.75">
      <c r="A289" s="62"/>
      <c r="B289" s="8"/>
      <c r="C289" s="4"/>
      <c r="D289" s="4"/>
      <c r="E289" s="4"/>
      <c r="F289" s="4"/>
      <c r="G289" s="4"/>
      <c r="H289" s="4"/>
      <c r="I289" s="4"/>
      <c r="J289" s="4"/>
    </row>
    <row r="290" spans="1:10" ht="12.75">
      <c r="A290" s="62"/>
      <c r="B290" s="8"/>
      <c r="C290" s="4"/>
      <c r="D290" s="4"/>
      <c r="E290" s="4"/>
      <c r="F290" s="4"/>
      <c r="G290" s="4"/>
      <c r="H290" s="4"/>
      <c r="I290" s="4"/>
      <c r="J290" s="4"/>
    </row>
    <row r="291" spans="1:10" ht="12.75">
      <c r="A291" s="62"/>
      <c r="B291" s="8"/>
      <c r="C291" s="4"/>
      <c r="D291" s="4"/>
      <c r="E291" s="4"/>
      <c r="F291" s="4"/>
      <c r="G291" s="4"/>
      <c r="H291" s="4"/>
      <c r="I291" s="4"/>
      <c r="J291" s="4"/>
    </row>
    <row r="292" spans="1:10" ht="12.75">
      <c r="A292" s="62"/>
      <c r="B292" s="8"/>
      <c r="C292" s="4"/>
      <c r="D292" s="4"/>
      <c r="E292" s="4"/>
      <c r="F292" s="4"/>
      <c r="G292" s="4"/>
      <c r="H292" s="4"/>
      <c r="I292" s="4"/>
      <c r="J292" s="4"/>
    </row>
    <row r="293" spans="1:10" ht="12.75">
      <c r="A293" s="62"/>
      <c r="B293" s="8"/>
      <c r="C293" s="4"/>
      <c r="D293" s="4"/>
      <c r="E293" s="4"/>
      <c r="F293" s="4"/>
      <c r="G293" s="4"/>
      <c r="H293" s="4"/>
      <c r="I293" s="4"/>
      <c r="J293" s="4"/>
    </row>
    <row r="294" spans="1:10" ht="12.75">
      <c r="A294" s="62"/>
      <c r="B294" s="8"/>
      <c r="C294" s="4"/>
      <c r="D294" s="4"/>
      <c r="E294" s="4"/>
      <c r="F294" s="4"/>
      <c r="G294" s="4"/>
      <c r="H294" s="4"/>
      <c r="I294" s="4"/>
      <c r="J294" s="4"/>
    </row>
    <row r="295" spans="1:10" ht="12.75">
      <c r="A295" s="62"/>
      <c r="B295" s="8"/>
      <c r="C295" s="4"/>
      <c r="D295" s="4"/>
      <c r="E295" s="4"/>
      <c r="F295" s="4"/>
      <c r="G295" s="4"/>
      <c r="H295" s="4"/>
      <c r="I295" s="4"/>
      <c r="J295" s="4"/>
    </row>
    <row r="296" spans="1:10" ht="12.75">
      <c r="A296" s="62"/>
      <c r="B296" s="8"/>
      <c r="C296" s="4"/>
      <c r="D296" s="4"/>
      <c r="E296" s="4"/>
      <c r="F296" s="4"/>
      <c r="G296" s="4"/>
      <c r="H296" s="4"/>
      <c r="I296" s="4"/>
      <c r="J296" s="4"/>
    </row>
    <row r="297" spans="1:10" ht="12.75">
      <c r="A297" s="62"/>
      <c r="B297" s="8"/>
      <c r="C297" s="4"/>
      <c r="D297" s="4"/>
      <c r="E297" s="4"/>
      <c r="F297" s="4"/>
      <c r="G297" s="4"/>
      <c r="H297" s="4"/>
      <c r="I297" s="4"/>
      <c r="J297" s="4"/>
    </row>
    <row r="298" spans="1:10" ht="12.75">
      <c r="A298" s="62"/>
      <c r="B298" s="8"/>
      <c r="C298" s="4"/>
      <c r="D298" s="4"/>
      <c r="E298" s="4"/>
      <c r="F298" s="4"/>
      <c r="G298" s="4"/>
      <c r="H298" s="4"/>
      <c r="I298" s="4"/>
      <c r="J298" s="4"/>
    </row>
    <row r="299" spans="1:10" ht="12.75">
      <c r="A299" s="62"/>
      <c r="B299" s="8"/>
      <c r="C299" s="4"/>
      <c r="D299" s="4"/>
      <c r="E299" s="4"/>
      <c r="F299" s="4"/>
      <c r="G299" s="4"/>
      <c r="H299" s="4"/>
      <c r="I299" s="4"/>
      <c r="J299" s="4"/>
    </row>
    <row r="300" spans="1:10" ht="12.75">
      <c r="A300" s="62"/>
      <c r="B300" s="8"/>
      <c r="C300" s="4"/>
      <c r="D300" s="4"/>
      <c r="E300" s="4"/>
      <c r="F300" s="4"/>
      <c r="G300" s="4"/>
      <c r="H300" s="4"/>
      <c r="I300" s="4"/>
      <c r="J300" s="4"/>
    </row>
    <row r="301" spans="1:10" ht="12.75">
      <c r="A301" s="62"/>
      <c r="B301" s="8"/>
      <c r="C301" s="4"/>
      <c r="D301" s="4"/>
      <c r="E301" s="4"/>
      <c r="F301" s="4"/>
      <c r="G301" s="4"/>
      <c r="H301" s="4"/>
      <c r="I301" s="4"/>
      <c r="J301" s="4"/>
    </row>
    <row r="302" spans="1:10" ht="12.75">
      <c r="A302" s="62"/>
      <c r="B302" s="8"/>
      <c r="C302" s="4"/>
      <c r="D302" s="4"/>
      <c r="E302" s="4"/>
      <c r="F302" s="4"/>
      <c r="G302" s="4"/>
      <c r="H302" s="4"/>
      <c r="I302" s="4"/>
      <c r="J302" s="4"/>
    </row>
    <row r="303" spans="1:10" ht="12.75">
      <c r="A303" s="62"/>
      <c r="B303" s="8"/>
      <c r="C303" s="4"/>
      <c r="D303" s="4"/>
      <c r="E303" s="4"/>
      <c r="F303" s="4"/>
      <c r="G303" s="4"/>
      <c r="H303" s="4"/>
      <c r="I303" s="4"/>
      <c r="J303" s="4"/>
    </row>
    <row r="304" spans="1:10" ht="12.75">
      <c r="A304" s="62"/>
      <c r="B304" s="8"/>
      <c r="C304" s="4"/>
      <c r="D304" s="4"/>
      <c r="E304" s="4"/>
      <c r="F304" s="4"/>
      <c r="G304" s="4"/>
      <c r="H304" s="4"/>
      <c r="I304" s="4"/>
      <c r="J304" s="4"/>
    </row>
    <row r="305" spans="1:10" ht="12.75">
      <c r="A305" s="62"/>
      <c r="B305" s="8"/>
      <c r="C305" s="4"/>
      <c r="D305" s="4"/>
      <c r="E305" s="4"/>
      <c r="F305" s="4"/>
      <c r="G305" s="4"/>
      <c r="H305" s="4"/>
      <c r="I305" s="4"/>
      <c r="J305" s="4"/>
    </row>
    <row r="306" spans="1:10" ht="12.75">
      <c r="A306" s="62"/>
      <c r="B306" s="8"/>
      <c r="C306" s="4"/>
      <c r="D306" s="4"/>
      <c r="E306" s="4"/>
      <c r="F306" s="4"/>
      <c r="G306" s="4"/>
      <c r="H306" s="4"/>
      <c r="I306" s="4"/>
      <c r="J306" s="4"/>
    </row>
    <row r="307" spans="1:10" ht="12.75">
      <c r="A307" s="62"/>
      <c r="B307" s="8"/>
      <c r="C307" s="4"/>
      <c r="D307" s="4"/>
      <c r="E307" s="4"/>
      <c r="F307" s="4"/>
      <c r="G307" s="4"/>
      <c r="H307" s="4"/>
      <c r="I307" s="4"/>
      <c r="J307" s="4"/>
    </row>
    <row r="308" spans="1:10" ht="12.75">
      <c r="A308" s="62"/>
      <c r="B308" s="8"/>
      <c r="C308" s="4"/>
      <c r="D308" s="4"/>
      <c r="E308" s="4"/>
      <c r="F308" s="4"/>
      <c r="G308" s="4"/>
      <c r="H308" s="4"/>
      <c r="I308" s="4"/>
      <c r="J308" s="4"/>
    </row>
    <row r="309" spans="1:10" ht="12.75">
      <c r="A309" s="62"/>
      <c r="B309" s="8"/>
      <c r="C309" s="4"/>
      <c r="D309" s="4"/>
      <c r="E309" s="4"/>
      <c r="F309" s="4"/>
      <c r="G309" s="4"/>
      <c r="H309" s="4"/>
      <c r="I309" s="4"/>
      <c r="J309" s="4"/>
    </row>
    <row r="310" spans="1:10" ht="12.75">
      <c r="A310" s="62"/>
      <c r="B310" s="8"/>
      <c r="C310" s="4"/>
      <c r="D310" s="4"/>
      <c r="E310" s="4"/>
      <c r="F310" s="4"/>
      <c r="G310" s="4"/>
      <c r="H310" s="4"/>
      <c r="I310" s="4"/>
      <c r="J310" s="4"/>
    </row>
    <row r="311" spans="1:10" ht="12.75">
      <c r="A311" s="62"/>
      <c r="B311" s="8"/>
      <c r="C311" s="4"/>
      <c r="D311" s="4"/>
      <c r="E311" s="4"/>
      <c r="F311" s="4"/>
      <c r="G311" s="4"/>
      <c r="H311" s="4"/>
      <c r="I311" s="4"/>
      <c r="J311" s="4"/>
    </row>
    <row r="312" spans="1:10" ht="12.75">
      <c r="A312" s="62"/>
      <c r="B312" s="8"/>
      <c r="C312" s="4"/>
      <c r="D312" s="4"/>
      <c r="E312" s="4"/>
      <c r="F312" s="4"/>
      <c r="G312" s="4"/>
      <c r="H312" s="4"/>
      <c r="I312" s="4"/>
      <c r="J312" s="4"/>
    </row>
    <row r="313" spans="1:10" ht="12.75">
      <c r="A313" s="62"/>
      <c r="B313" s="8"/>
      <c r="C313" s="4"/>
      <c r="D313" s="4"/>
      <c r="E313" s="4"/>
      <c r="F313" s="4"/>
      <c r="G313" s="4"/>
      <c r="H313" s="4"/>
      <c r="I313" s="4"/>
      <c r="J313" s="4"/>
    </row>
    <row r="314" spans="1:10" ht="12.75">
      <c r="A314" s="62"/>
      <c r="B314" s="8"/>
      <c r="C314" s="4"/>
      <c r="D314" s="4"/>
      <c r="E314" s="4"/>
      <c r="F314" s="4"/>
      <c r="G314" s="4"/>
      <c r="H314" s="4"/>
      <c r="I314" s="4"/>
      <c r="J314" s="4"/>
    </row>
    <row r="315" spans="1:10" ht="12.75">
      <c r="A315" s="62"/>
      <c r="B315" s="8"/>
      <c r="C315" s="4"/>
      <c r="D315" s="4"/>
      <c r="E315" s="4"/>
      <c r="F315" s="4"/>
      <c r="G315" s="4"/>
      <c r="H315" s="4"/>
      <c r="I315" s="4"/>
      <c r="J315" s="4"/>
    </row>
    <row r="316" spans="1:10" ht="12.75">
      <c r="A316" s="62"/>
      <c r="B316" s="8"/>
      <c r="C316" s="4"/>
      <c r="D316" s="4"/>
      <c r="E316" s="4"/>
      <c r="F316" s="4"/>
      <c r="G316" s="4"/>
      <c r="H316" s="4"/>
      <c r="I316" s="4"/>
      <c r="J316" s="4"/>
    </row>
    <row r="317" spans="1:10" ht="12.75">
      <c r="A317" s="62"/>
      <c r="B317" s="8"/>
      <c r="C317" s="4"/>
      <c r="D317" s="4"/>
      <c r="E317" s="4"/>
      <c r="F317" s="4"/>
      <c r="G317" s="4"/>
      <c r="H317" s="4"/>
      <c r="I317" s="4"/>
      <c r="J317" s="4"/>
    </row>
    <row r="318" spans="1:10" ht="12.75">
      <c r="A318" s="62"/>
      <c r="B318" s="8"/>
      <c r="C318" s="4"/>
      <c r="D318" s="4"/>
      <c r="E318" s="4"/>
      <c r="F318" s="4"/>
      <c r="G318" s="4"/>
      <c r="H318" s="4"/>
      <c r="I318" s="4"/>
      <c r="J318" s="4"/>
    </row>
    <row r="319" spans="1:10" ht="12.75">
      <c r="A319" s="62"/>
      <c r="B319" s="8"/>
      <c r="C319" s="4"/>
      <c r="D319" s="4"/>
      <c r="E319" s="4"/>
      <c r="F319" s="4"/>
      <c r="G319" s="4"/>
      <c r="H319" s="4"/>
      <c r="I319" s="4"/>
      <c r="J319" s="4"/>
    </row>
    <row r="320" spans="1:10" ht="12.75">
      <c r="A320" s="62"/>
      <c r="B320" s="8"/>
      <c r="C320" s="4"/>
      <c r="D320" s="4"/>
      <c r="E320" s="4"/>
      <c r="F320" s="4"/>
      <c r="G320" s="4"/>
      <c r="H320" s="4"/>
      <c r="I320" s="4"/>
      <c r="J320" s="4"/>
    </row>
    <row r="321" spans="1:10" ht="12.75">
      <c r="A321" s="62"/>
      <c r="B321" s="8"/>
      <c r="C321" s="4"/>
      <c r="D321" s="4"/>
      <c r="E321" s="4"/>
      <c r="F321" s="4"/>
      <c r="G321" s="4"/>
      <c r="H321" s="4"/>
      <c r="I321" s="4"/>
      <c r="J321" s="4"/>
    </row>
    <row r="322" spans="1:10" ht="12.75">
      <c r="A322" s="62"/>
      <c r="B322" s="8"/>
      <c r="C322" s="4"/>
      <c r="D322" s="4"/>
      <c r="E322" s="4"/>
      <c r="F322" s="4"/>
      <c r="G322" s="4"/>
      <c r="H322" s="4"/>
      <c r="I322" s="4"/>
      <c r="J322" s="4"/>
    </row>
    <row r="323" spans="1:10" ht="12.75">
      <c r="A323" s="62"/>
      <c r="B323" s="8"/>
      <c r="C323" s="4"/>
      <c r="D323" s="4"/>
      <c r="E323" s="4"/>
      <c r="F323" s="4"/>
      <c r="G323" s="4"/>
      <c r="H323" s="4"/>
      <c r="I323" s="4"/>
      <c r="J323" s="4"/>
    </row>
    <row r="324" spans="1:10" ht="12.75">
      <c r="A324" s="62"/>
      <c r="B324" s="8"/>
      <c r="C324" s="4"/>
      <c r="D324" s="4"/>
      <c r="E324" s="4"/>
      <c r="F324" s="4"/>
      <c r="G324" s="4"/>
      <c r="H324" s="4"/>
      <c r="I324" s="4"/>
      <c r="J324" s="4"/>
    </row>
    <row r="325" spans="1:10" ht="12.75">
      <c r="A325" s="62"/>
      <c r="B325" s="8"/>
      <c r="C325" s="4"/>
      <c r="D325" s="4"/>
      <c r="E325" s="4"/>
      <c r="F325" s="4"/>
      <c r="G325" s="4"/>
      <c r="H325" s="4"/>
      <c r="I325" s="4"/>
      <c r="J325" s="4"/>
    </row>
    <row r="326" spans="1:10" ht="12.75">
      <c r="A326" s="62"/>
      <c r="B326" s="8"/>
      <c r="C326" s="4"/>
      <c r="D326" s="4"/>
      <c r="E326" s="4"/>
      <c r="F326" s="4"/>
      <c r="G326" s="4"/>
      <c r="H326" s="4"/>
      <c r="I326" s="4"/>
      <c r="J326" s="4"/>
    </row>
    <row r="327" spans="1:10" ht="12.75">
      <c r="A327" s="62"/>
      <c r="B327" s="8"/>
      <c r="C327" s="4"/>
      <c r="D327" s="4"/>
      <c r="E327" s="4"/>
      <c r="F327" s="4"/>
      <c r="G327" s="4"/>
      <c r="H327" s="4"/>
      <c r="I327" s="4"/>
      <c r="J327" s="4"/>
    </row>
    <row r="328" spans="1:10" ht="12.75">
      <c r="A328" s="62"/>
      <c r="B328" s="8"/>
      <c r="C328" s="4"/>
      <c r="D328" s="4"/>
      <c r="E328" s="4"/>
      <c r="F328" s="4"/>
      <c r="G328" s="4"/>
      <c r="H328" s="4"/>
      <c r="I328" s="4"/>
      <c r="J328" s="4"/>
    </row>
    <row r="329" spans="1:10" ht="12.75">
      <c r="A329" s="62"/>
      <c r="B329" s="8"/>
      <c r="C329" s="4"/>
      <c r="D329" s="4"/>
      <c r="E329" s="4"/>
      <c r="F329" s="4"/>
      <c r="G329" s="4"/>
      <c r="H329" s="4"/>
      <c r="I329" s="4"/>
      <c r="J329" s="4"/>
    </row>
    <row r="330" spans="1:10" ht="12.75">
      <c r="A330" s="62"/>
      <c r="B330" s="8"/>
      <c r="C330" s="4"/>
      <c r="D330" s="4"/>
      <c r="E330" s="4"/>
      <c r="F330" s="4"/>
      <c r="G330" s="4"/>
      <c r="H330" s="4"/>
      <c r="I330" s="4"/>
      <c r="J330" s="4"/>
    </row>
    <row r="331" spans="1:10" ht="12.75">
      <c r="A331" s="62"/>
      <c r="B331" s="8"/>
      <c r="C331" s="4"/>
      <c r="D331" s="4"/>
      <c r="E331" s="4"/>
      <c r="F331" s="4"/>
      <c r="G331" s="4"/>
      <c r="H331" s="4"/>
      <c r="I331" s="4"/>
      <c r="J331" s="4"/>
    </row>
    <row r="332" spans="1:10" ht="12.75">
      <c r="A332" s="62"/>
      <c r="B332" s="8"/>
      <c r="C332" s="4"/>
      <c r="D332" s="4"/>
      <c r="E332" s="4"/>
      <c r="F332" s="4"/>
      <c r="G332" s="4"/>
      <c r="H332" s="4"/>
      <c r="I332" s="4"/>
      <c r="J332" s="4"/>
    </row>
    <row r="333" spans="1:10" ht="12.75">
      <c r="A333" s="62"/>
      <c r="B333" s="8"/>
      <c r="C333" s="4"/>
      <c r="D333" s="4"/>
      <c r="E333" s="4"/>
      <c r="F333" s="4"/>
      <c r="G333" s="4"/>
      <c r="H333" s="4"/>
      <c r="I333" s="4"/>
      <c r="J333" s="4"/>
    </row>
    <row r="334" spans="1:10" ht="12.75">
      <c r="A334" s="62"/>
      <c r="B334" s="8"/>
      <c r="C334" s="4"/>
      <c r="D334" s="4"/>
      <c r="E334" s="4"/>
      <c r="F334" s="4"/>
      <c r="G334" s="4"/>
      <c r="H334" s="4"/>
      <c r="I334" s="4"/>
      <c r="J334" s="4"/>
    </row>
    <row r="335" spans="1:10" ht="12.75">
      <c r="A335" s="62"/>
      <c r="B335" s="8"/>
      <c r="C335" s="4"/>
      <c r="D335" s="4"/>
      <c r="E335" s="4"/>
      <c r="F335" s="4"/>
      <c r="G335" s="4"/>
      <c r="H335" s="4"/>
      <c r="I335" s="4"/>
      <c r="J335" s="4"/>
    </row>
    <row r="336" spans="1:10" ht="12.75">
      <c r="A336" s="62"/>
      <c r="B336" s="8"/>
      <c r="C336" s="4"/>
      <c r="D336" s="4"/>
      <c r="E336" s="4"/>
      <c r="F336" s="4"/>
      <c r="G336" s="4"/>
      <c r="H336" s="4"/>
      <c r="I336" s="4"/>
      <c r="J336" s="4"/>
    </row>
    <row r="337" spans="1:10" ht="12.75">
      <c r="A337" s="62"/>
      <c r="B337" s="8"/>
      <c r="C337" s="4"/>
      <c r="D337" s="4"/>
      <c r="E337" s="4"/>
      <c r="F337" s="4"/>
      <c r="G337" s="4"/>
      <c r="H337" s="4"/>
      <c r="I337" s="4"/>
      <c r="J337" s="4"/>
    </row>
    <row r="338" spans="1:10" ht="12.75">
      <c r="A338" s="62"/>
      <c r="B338" s="8"/>
      <c r="C338" s="4"/>
      <c r="D338" s="4"/>
      <c r="E338" s="4"/>
      <c r="F338" s="4"/>
      <c r="G338" s="4"/>
      <c r="H338" s="4"/>
      <c r="I338" s="4"/>
      <c r="J338" s="4"/>
    </row>
    <row r="339" spans="1:10" ht="12.75">
      <c r="A339" s="62"/>
      <c r="B339" s="8"/>
      <c r="C339" s="4"/>
      <c r="D339" s="4"/>
      <c r="E339" s="4"/>
      <c r="F339" s="4"/>
      <c r="G339" s="4"/>
      <c r="H339" s="4"/>
      <c r="I339" s="4"/>
      <c r="J339" s="4"/>
    </row>
    <row r="340" spans="1:10" ht="12.75">
      <c r="A340" s="62"/>
      <c r="B340" s="8"/>
      <c r="C340" s="4"/>
      <c r="D340" s="4"/>
      <c r="E340" s="4"/>
      <c r="F340" s="4"/>
      <c r="G340" s="4"/>
      <c r="H340" s="4"/>
      <c r="I340" s="4"/>
      <c r="J340" s="4"/>
    </row>
    <row r="341" spans="1:10" ht="12.75">
      <c r="A341" s="62"/>
      <c r="B341" s="8"/>
      <c r="C341" s="4"/>
      <c r="D341" s="4"/>
      <c r="E341" s="4"/>
      <c r="F341" s="4"/>
      <c r="G341" s="4"/>
      <c r="H341" s="4"/>
      <c r="I341" s="4"/>
      <c r="J341" s="4"/>
    </row>
    <row r="342" spans="1:10" ht="12.75">
      <c r="A342" s="62"/>
      <c r="B342" s="8"/>
      <c r="C342" s="4"/>
      <c r="D342" s="4"/>
      <c r="E342" s="4"/>
      <c r="F342" s="4"/>
      <c r="G342" s="4"/>
      <c r="H342" s="4"/>
      <c r="I342" s="4"/>
      <c r="J342" s="4"/>
    </row>
    <row r="343" spans="1:10" ht="12.75">
      <c r="A343" s="62"/>
      <c r="B343" s="8"/>
      <c r="C343" s="4"/>
      <c r="D343" s="4"/>
      <c r="E343" s="4"/>
      <c r="F343" s="4"/>
      <c r="G343" s="4"/>
      <c r="H343" s="4"/>
      <c r="I343" s="4"/>
      <c r="J343" s="4"/>
    </row>
    <row r="344" spans="1:10" ht="12.75">
      <c r="A344" s="62"/>
      <c r="B344" s="8"/>
      <c r="C344" s="4"/>
      <c r="D344" s="4"/>
      <c r="E344" s="4"/>
      <c r="F344" s="4"/>
      <c r="G344" s="4"/>
      <c r="H344" s="4"/>
      <c r="I344" s="4"/>
      <c r="J344" s="4"/>
    </row>
    <row r="345" spans="1:10" ht="12.75">
      <c r="A345" s="62"/>
      <c r="B345" s="8"/>
      <c r="C345" s="4"/>
      <c r="D345" s="4"/>
      <c r="E345" s="4"/>
      <c r="F345" s="4"/>
      <c r="G345" s="4"/>
      <c r="H345" s="4"/>
      <c r="I345" s="4"/>
      <c r="J345" s="4"/>
    </row>
    <row r="346" spans="1:10" ht="12.75">
      <c r="A346" s="62"/>
      <c r="B346" s="8"/>
      <c r="C346" s="4"/>
      <c r="D346" s="4"/>
      <c r="E346" s="4"/>
      <c r="F346" s="4"/>
      <c r="G346" s="4"/>
      <c r="H346" s="4"/>
      <c r="I346" s="4"/>
      <c r="J346" s="4"/>
    </row>
    <row r="347" spans="1:10" ht="12.75">
      <c r="A347" s="62"/>
      <c r="B347" s="8"/>
      <c r="C347" s="4"/>
      <c r="D347" s="4"/>
      <c r="E347" s="4"/>
      <c r="F347" s="4"/>
      <c r="G347" s="4"/>
      <c r="H347" s="4"/>
      <c r="I347" s="4"/>
      <c r="J347" s="4"/>
    </row>
    <row r="348" spans="1:10" ht="12.75">
      <c r="A348" s="62"/>
      <c r="B348" s="8"/>
      <c r="C348" s="4"/>
      <c r="D348" s="4"/>
      <c r="E348" s="4"/>
      <c r="F348" s="4"/>
      <c r="G348" s="4"/>
      <c r="H348" s="4"/>
      <c r="I348" s="4"/>
      <c r="J348" s="4"/>
    </row>
    <row r="349" spans="1:10" ht="12.75">
      <c r="A349" s="62"/>
      <c r="B349" s="8"/>
      <c r="C349" s="4"/>
      <c r="D349" s="4"/>
      <c r="E349" s="4"/>
      <c r="F349" s="4"/>
      <c r="G349" s="4"/>
      <c r="H349" s="4"/>
      <c r="I349" s="4"/>
      <c r="J349" s="4"/>
    </row>
    <row r="350" spans="1:10" ht="12.75">
      <c r="A350" s="62"/>
      <c r="B350" s="8"/>
      <c r="C350" s="4"/>
      <c r="D350" s="4"/>
      <c r="E350" s="4"/>
      <c r="F350" s="4"/>
      <c r="G350" s="4"/>
      <c r="H350" s="4"/>
      <c r="I350" s="4"/>
      <c r="J350" s="4"/>
    </row>
    <row r="351" spans="1:10" ht="12.75">
      <c r="A351" s="62"/>
      <c r="B351" s="8"/>
      <c r="C351" s="4"/>
      <c r="D351" s="4"/>
      <c r="E351" s="4"/>
      <c r="F351" s="4"/>
      <c r="G351" s="4"/>
      <c r="H351" s="4"/>
      <c r="I351" s="4"/>
      <c r="J351" s="4"/>
    </row>
    <row r="352" spans="1:10" ht="12.75">
      <c r="A352" s="62"/>
      <c r="B352" s="8"/>
      <c r="C352" s="4"/>
      <c r="D352" s="4"/>
      <c r="E352" s="4"/>
      <c r="F352" s="4"/>
      <c r="G352" s="4"/>
      <c r="H352" s="4"/>
      <c r="I352" s="4"/>
      <c r="J352" s="4"/>
    </row>
    <row r="353" spans="1:10" ht="12.75">
      <c r="A353" s="62"/>
      <c r="B353" s="8"/>
      <c r="C353" s="4"/>
      <c r="D353" s="4"/>
      <c r="E353" s="4"/>
      <c r="F353" s="4"/>
      <c r="G353" s="4"/>
      <c r="H353" s="4"/>
      <c r="I353" s="4"/>
      <c r="J353" s="4"/>
    </row>
    <row r="354" spans="1:10" ht="12.75">
      <c r="A354" s="62"/>
      <c r="B354" s="8"/>
      <c r="C354" s="4"/>
      <c r="D354" s="4"/>
      <c r="E354" s="4"/>
      <c r="F354" s="4"/>
      <c r="G354" s="4"/>
      <c r="H354" s="4"/>
      <c r="I354" s="4"/>
      <c r="J354" s="4"/>
    </row>
    <row r="355" spans="1:10" ht="12.75">
      <c r="A355" s="62"/>
      <c r="B355" s="8"/>
      <c r="C355" s="4"/>
      <c r="D355" s="4"/>
      <c r="E355" s="4"/>
      <c r="F355" s="4"/>
      <c r="G355" s="4"/>
      <c r="H355" s="4"/>
      <c r="I355" s="4"/>
      <c r="J355" s="4"/>
    </row>
    <row r="356" spans="1:10" ht="12.75">
      <c r="A356" s="62"/>
      <c r="B356" s="8"/>
      <c r="C356" s="4"/>
      <c r="D356" s="4"/>
      <c r="E356" s="4"/>
      <c r="F356" s="4"/>
      <c r="G356" s="4"/>
      <c r="H356" s="4"/>
      <c r="I356" s="4"/>
      <c r="J356" s="4"/>
    </row>
    <row r="357" spans="1:10" ht="12.75">
      <c r="A357" s="62"/>
      <c r="B357" s="8"/>
      <c r="C357" s="4"/>
      <c r="D357" s="4"/>
      <c r="E357" s="4"/>
      <c r="F357" s="4"/>
      <c r="G357" s="4"/>
      <c r="H357" s="4"/>
      <c r="I357" s="4"/>
      <c r="J357" s="4"/>
    </row>
    <row r="358" spans="1:10" ht="12.75">
      <c r="A358" s="62"/>
      <c r="B358" s="8"/>
      <c r="C358" s="4"/>
      <c r="D358" s="4"/>
      <c r="E358" s="4"/>
      <c r="F358" s="4"/>
      <c r="G358" s="4"/>
      <c r="H358" s="4"/>
      <c r="I358" s="4"/>
      <c r="J358" s="4"/>
    </row>
    <row r="359" spans="1:10" ht="12.75">
      <c r="A359" s="62"/>
      <c r="B359" s="8"/>
      <c r="C359" s="4"/>
      <c r="D359" s="4"/>
      <c r="E359" s="4"/>
      <c r="F359" s="4"/>
      <c r="G359" s="4"/>
      <c r="H359" s="4"/>
      <c r="I359" s="4"/>
      <c r="J359" s="4"/>
    </row>
    <row r="360" spans="1:10" ht="12.75">
      <c r="A360" s="62"/>
      <c r="B360" s="8"/>
      <c r="C360" s="4"/>
      <c r="D360" s="4"/>
      <c r="E360" s="4"/>
      <c r="F360" s="4"/>
      <c r="G360" s="4"/>
      <c r="H360" s="4"/>
      <c r="I360" s="4"/>
      <c r="J360" s="4"/>
    </row>
    <row r="361" spans="1:10" ht="12.75">
      <c r="A361" s="62"/>
      <c r="B361" s="8"/>
      <c r="C361" s="4"/>
      <c r="D361" s="4"/>
      <c r="E361" s="4"/>
      <c r="F361" s="4"/>
      <c r="G361" s="4"/>
      <c r="H361" s="4"/>
      <c r="I361" s="4"/>
      <c r="J361" s="4"/>
    </row>
    <row r="362" spans="1:10" ht="12.75">
      <c r="A362" s="62"/>
      <c r="B362" s="8"/>
      <c r="C362" s="4"/>
      <c r="D362" s="4"/>
      <c r="E362" s="4"/>
      <c r="F362" s="4"/>
      <c r="G362" s="4"/>
      <c r="H362" s="4"/>
      <c r="I362" s="4"/>
      <c r="J362" s="4"/>
    </row>
    <row r="363" spans="1:10" ht="12.75">
      <c r="A363" s="62"/>
      <c r="B363" s="8"/>
      <c r="C363" s="4"/>
      <c r="D363" s="4"/>
      <c r="E363" s="4"/>
      <c r="F363" s="4"/>
      <c r="G363" s="4"/>
      <c r="H363" s="4"/>
      <c r="I363" s="4"/>
      <c r="J363" s="4"/>
    </row>
    <row r="364" spans="1:10" ht="12.75">
      <c r="A364" s="62"/>
      <c r="B364" s="8"/>
      <c r="C364" s="4"/>
      <c r="D364" s="4"/>
      <c r="E364" s="4"/>
      <c r="F364" s="4"/>
      <c r="G364" s="4"/>
      <c r="H364" s="4"/>
      <c r="I364" s="4"/>
      <c r="J364" s="4"/>
    </row>
    <row r="365" spans="1:10" ht="12.75">
      <c r="A365" s="62"/>
      <c r="B365" s="8"/>
      <c r="C365" s="4"/>
      <c r="D365" s="4"/>
      <c r="E365" s="4"/>
      <c r="F365" s="4"/>
      <c r="G365" s="4"/>
      <c r="H365" s="4"/>
      <c r="I365" s="4"/>
      <c r="J365" s="4"/>
    </row>
    <row r="366" spans="1:10" ht="12.75">
      <c r="A366" s="62"/>
      <c r="B366" s="8"/>
      <c r="C366" s="4"/>
      <c r="D366" s="4"/>
      <c r="E366" s="4"/>
      <c r="F366" s="4"/>
      <c r="G366" s="4"/>
      <c r="H366" s="4"/>
      <c r="I366" s="4"/>
      <c r="J366" s="4"/>
    </row>
    <row r="367" spans="1:10" ht="12.75">
      <c r="A367" s="62"/>
      <c r="B367" s="8"/>
      <c r="C367" s="4"/>
      <c r="D367" s="4"/>
      <c r="E367" s="4"/>
      <c r="F367" s="4"/>
      <c r="G367" s="4"/>
      <c r="H367" s="4"/>
      <c r="I367" s="4"/>
      <c r="J367" s="4"/>
    </row>
    <row r="368" spans="1:10" ht="12.75">
      <c r="A368" s="62"/>
      <c r="B368" s="8"/>
      <c r="C368" s="4"/>
      <c r="D368" s="4"/>
      <c r="E368" s="4"/>
      <c r="F368" s="4"/>
      <c r="G368" s="4"/>
      <c r="H368" s="4"/>
      <c r="I368" s="4"/>
      <c r="J368" s="4"/>
    </row>
    <row r="369" spans="1:10" ht="12.75">
      <c r="A369" s="62"/>
      <c r="B369" s="8"/>
      <c r="C369" s="4"/>
      <c r="D369" s="4"/>
      <c r="E369" s="4"/>
      <c r="F369" s="4"/>
      <c r="G369" s="4"/>
      <c r="H369" s="4"/>
      <c r="I369" s="4"/>
      <c r="J369" s="4"/>
    </row>
    <row r="370" spans="1:10" ht="12.75">
      <c r="A370" s="62"/>
      <c r="B370" s="8"/>
      <c r="C370" s="4"/>
      <c r="D370" s="4"/>
      <c r="E370" s="4"/>
      <c r="F370" s="4"/>
      <c r="G370" s="4"/>
      <c r="H370" s="4"/>
      <c r="I370" s="4"/>
      <c r="J370" s="4"/>
    </row>
    <row r="371" spans="1:10" ht="12.75">
      <c r="A371" s="62"/>
      <c r="B371" s="8"/>
      <c r="C371" s="4"/>
      <c r="D371" s="4"/>
      <c r="E371" s="4"/>
      <c r="F371" s="4"/>
      <c r="G371" s="4"/>
      <c r="H371" s="4"/>
      <c r="I371" s="4"/>
      <c r="J371" s="4"/>
    </row>
    <row r="372" spans="1:10" ht="12.75">
      <c r="A372" s="62"/>
      <c r="B372" s="8"/>
      <c r="C372" s="4"/>
      <c r="D372" s="4"/>
      <c r="E372" s="4"/>
      <c r="F372" s="4"/>
      <c r="G372" s="4"/>
      <c r="H372" s="4"/>
      <c r="I372" s="4"/>
      <c r="J372" s="4"/>
    </row>
    <row r="373" spans="1:10" ht="12.75">
      <c r="A373" s="62"/>
      <c r="B373" s="8"/>
      <c r="C373" s="4"/>
      <c r="D373" s="4"/>
      <c r="E373" s="4"/>
      <c r="F373" s="4"/>
      <c r="G373" s="4"/>
      <c r="H373" s="4"/>
      <c r="I373" s="4"/>
      <c r="J373" s="4"/>
    </row>
    <row r="374" spans="1:10" ht="12.75">
      <c r="A374" s="62"/>
      <c r="B374" s="8"/>
      <c r="C374" s="4"/>
      <c r="D374" s="4"/>
      <c r="E374" s="4"/>
      <c r="F374" s="4"/>
      <c r="G374" s="4"/>
      <c r="H374" s="4"/>
      <c r="I374" s="4"/>
      <c r="J374" s="4"/>
    </row>
    <row r="375" spans="1:10" ht="12.75">
      <c r="A375" s="62"/>
      <c r="B375" s="8"/>
      <c r="C375" s="4"/>
      <c r="D375" s="4"/>
      <c r="E375" s="4"/>
      <c r="F375" s="4"/>
      <c r="G375" s="4"/>
      <c r="H375" s="4"/>
      <c r="I375" s="4"/>
      <c r="J375" s="4"/>
    </row>
    <row r="376" spans="1:10" ht="12.75">
      <c r="A376" s="62"/>
      <c r="B376" s="8"/>
      <c r="C376" s="4"/>
      <c r="D376" s="4"/>
      <c r="E376" s="4"/>
      <c r="F376" s="4"/>
      <c r="G376" s="4"/>
      <c r="H376" s="4"/>
      <c r="I376" s="4"/>
      <c r="J376" s="4"/>
    </row>
    <row r="377" spans="1:10" ht="12.75">
      <c r="A377" s="62"/>
      <c r="B377" s="8"/>
      <c r="C377" s="4"/>
      <c r="D377" s="4"/>
      <c r="E377" s="4"/>
      <c r="F377" s="4"/>
      <c r="G377" s="4"/>
      <c r="H377" s="4"/>
      <c r="I377" s="4"/>
      <c r="J377" s="4"/>
    </row>
    <row r="378" spans="1:10" ht="12.75">
      <c r="A378" s="62"/>
      <c r="B378" s="8"/>
      <c r="C378" s="4"/>
      <c r="D378" s="4"/>
      <c r="E378" s="4"/>
      <c r="F378" s="4"/>
      <c r="G378" s="4"/>
      <c r="H378" s="4"/>
      <c r="I378" s="4"/>
      <c r="J378" s="4"/>
    </row>
    <row r="379" spans="1:10" ht="12.75">
      <c r="A379" s="62"/>
      <c r="B379" s="8"/>
      <c r="C379" s="4"/>
      <c r="D379" s="4"/>
      <c r="E379" s="4"/>
      <c r="F379" s="4"/>
      <c r="G379" s="4"/>
      <c r="H379" s="4"/>
      <c r="I379" s="4"/>
      <c r="J379" s="4"/>
    </row>
    <row r="380" spans="1:10" ht="12.75">
      <c r="A380" s="62"/>
      <c r="B380" s="8"/>
      <c r="C380" s="4"/>
      <c r="D380" s="4"/>
      <c r="E380" s="4"/>
      <c r="F380" s="4"/>
      <c r="G380" s="4"/>
      <c r="H380" s="4"/>
      <c r="I380" s="4"/>
      <c r="J380" s="4"/>
    </row>
    <row r="381" spans="1:10" ht="12.75">
      <c r="A381" s="62"/>
      <c r="B381" s="8"/>
      <c r="C381" s="4"/>
      <c r="D381" s="4"/>
      <c r="E381" s="4"/>
      <c r="F381" s="4"/>
      <c r="G381" s="4"/>
      <c r="H381" s="4"/>
      <c r="I381" s="4"/>
      <c r="J381" s="4"/>
    </row>
    <row r="382" spans="1:10" ht="12.75">
      <c r="A382" s="62"/>
      <c r="B382" s="8"/>
      <c r="C382" s="4"/>
      <c r="D382" s="4"/>
      <c r="E382" s="4"/>
      <c r="F382" s="4"/>
      <c r="G382" s="4"/>
      <c r="H382" s="4"/>
      <c r="I382" s="4"/>
      <c r="J382" s="4"/>
    </row>
    <row r="383" spans="1:10" ht="12.75">
      <c r="A383" s="62"/>
      <c r="B383" s="8"/>
      <c r="C383" s="4"/>
      <c r="D383" s="4"/>
      <c r="E383" s="4"/>
      <c r="F383" s="4"/>
      <c r="G383" s="4"/>
      <c r="H383" s="4"/>
      <c r="I383" s="4"/>
      <c r="J383" s="4"/>
    </row>
    <row r="384" spans="1:10" ht="12.75">
      <c r="A384" s="62"/>
      <c r="B384" s="8"/>
      <c r="C384" s="4"/>
      <c r="D384" s="4"/>
      <c r="E384" s="4"/>
      <c r="F384" s="4"/>
      <c r="G384" s="4"/>
      <c r="H384" s="4"/>
      <c r="I384" s="4"/>
      <c r="J384" s="4"/>
    </row>
    <row r="385" spans="1:10" ht="12.75">
      <c r="A385" s="62"/>
      <c r="B385" s="8"/>
      <c r="C385" s="4"/>
      <c r="D385" s="4"/>
      <c r="E385" s="4"/>
      <c r="F385" s="4"/>
      <c r="G385" s="4"/>
      <c r="H385" s="4"/>
      <c r="I385" s="4"/>
      <c r="J385" s="4"/>
    </row>
    <row r="386" spans="1:10" ht="12.75">
      <c r="A386" s="62"/>
      <c r="B386" s="8"/>
      <c r="C386" s="4"/>
      <c r="D386" s="4"/>
      <c r="E386" s="4"/>
      <c r="F386" s="4"/>
      <c r="G386" s="4"/>
      <c r="H386" s="4"/>
      <c r="I386" s="4"/>
      <c r="J386" s="4"/>
    </row>
    <row r="387" spans="1:10" ht="12.75">
      <c r="A387" s="62"/>
      <c r="B387" s="8"/>
      <c r="C387" s="4"/>
      <c r="D387" s="4"/>
      <c r="E387" s="4"/>
      <c r="F387" s="4"/>
      <c r="G387" s="4"/>
      <c r="H387" s="4"/>
      <c r="I387" s="4"/>
      <c r="J387" s="4"/>
    </row>
    <row r="388" spans="1:10" ht="12.75">
      <c r="A388" s="62"/>
      <c r="B388" s="8"/>
      <c r="C388" s="4"/>
      <c r="D388" s="4"/>
      <c r="E388" s="4"/>
      <c r="F388" s="4"/>
      <c r="G388" s="4"/>
      <c r="H388" s="4"/>
      <c r="I388" s="4"/>
      <c r="J388" s="4"/>
    </row>
    <row r="389" spans="1:10" ht="12.75">
      <c r="A389" s="62"/>
      <c r="B389" s="8"/>
      <c r="C389" s="4"/>
      <c r="D389" s="4"/>
      <c r="E389" s="4"/>
      <c r="F389" s="4"/>
      <c r="G389" s="4"/>
      <c r="H389" s="4"/>
      <c r="I389" s="4"/>
      <c r="J389" s="4"/>
    </row>
    <row r="390" spans="1:10" ht="12.75">
      <c r="A390" s="62"/>
      <c r="B390" s="8"/>
      <c r="C390" s="4"/>
      <c r="D390" s="4"/>
      <c r="E390" s="4"/>
      <c r="F390" s="4"/>
      <c r="G390" s="4"/>
      <c r="H390" s="4"/>
      <c r="I390" s="4"/>
      <c r="J390" s="4"/>
    </row>
    <row r="391" spans="1:10" ht="12.75">
      <c r="A391" s="62"/>
      <c r="B391" s="8"/>
      <c r="C391" s="4"/>
      <c r="D391" s="4"/>
      <c r="E391" s="4"/>
      <c r="F391" s="4"/>
      <c r="G391" s="4"/>
      <c r="H391" s="4"/>
      <c r="I391" s="4"/>
      <c r="J391" s="4"/>
    </row>
    <row r="392" spans="1:10" ht="12.75">
      <c r="A392" s="62"/>
      <c r="B392" s="8"/>
      <c r="C392" s="4"/>
      <c r="D392" s="4"/>
      <c r="E392" s="4"/>
      <c r="F392" s="4"/>
      <c r="G392" s="4"/>
      <c r="H392" s="4"/>
      <c r="I392" s="4"/>
      <c r="J392" s="4"/>
    </row>
    <row r="393" spans="1:10" ht="12.75">
      <c r="A393" s="62"/>
      <c r="B393" s="8"/>
      <c r="C393" s="4"/>
      <c r="D393" s="4"/>
      <c r="E393" s="4"/>
      <c r="F393" s="4"/>
      <c r="G393" s="4"/>
      <c r="H393" s="4"/>
      <c r="I393" s="4"/>
      <c r="J393" s="4"/>
    </row>
    <row r="394" spans="1:10" ht="12.75">
      <c r="A394" s="62"/>
      <c r="B394" s="8"/>
      <c r="C394" s="4"/>
      <c r="D394" s="4"/>
      <c r="E394" s="4"/>
      <c r="F394" s="4"/>
      <c r="G394" s="4"/>
      <c r="H394" s="4"/>
      <c r="I394" s="4"/>
      <c r="J394" s="4"/>
    </row>
    <row r="395" spans="1:10" ht="12.75">
      <c r="A395" s="62"/>
      <c r="B395" s="8"/>
      <c r="C395" s="4"/>
      <c r="D395" s="4"/>
      <c r="E395" s="4"/>
      <c r="F395" s="4"/>
      <c r="G395" s="4"/>
      <c r="H395" s="4"/>
      <c r="I395" s="4"/>
      <c r="J395" s="4"/>
    </row>
    <row r="396" spans="1:10" ht="12.75">
      <c r="A396" s="62"/>
      <c r="B396" s="8"/>
      <c r="C396" s="4"/>
      <c r="D396" s="4"/>
      <c r="E396" s="4"/>
      <c r="F396" s="4"/>
      <c r="G396" s="4"/>
      <c r="H396" s="4"/>
      <c r="I396" s="4"/>
      <c r="J396" s="4"/>
    </row>
    <row r="397" spans="1:10" ht="12.75">
      <c r="A397" s="62"/>
      <c r="B397" s="8"/>
      <c r="C397" s="4"/>
      <c r="D397" s="4"/>
      <c r="E397" s="4"/>
      <c r="F397" s="4"/>
      <c r="G397" s="4"/>
      <c r="H397" s="4"/>
      <c r="I397" s="4"/>
      <c r="J397" s="4"/>
    </row>
    <row r="398" spans="1:10" ht="12.75">
      <c r="A398" s="62"/>
      <c r="B398" s="8"/>
      <c r="C398" s="4"/>
      <c r="D398" s="4"/>
      <c r="E398" s="4"/>
      <c r="F398" s="4"/>
      <c r="G398" s="4"/>
      <c r="H398" s="4"/>
      <c r="I398" s="4"/>
      <c r="J398" s="4"/>
    </row>
    <row r="399" spans="1:10" ht="12.75">
      <c r="A399" s="62"/>
      <c r="B399" s="8"/>
      <c r="C399" s="4"/>
      <c r="D399" s="4"/>
      <c r="E399" s="4"/>
      <c r="F399" s="4"/>
      <c r="G399" s="4"/>
      <c r="H399" s="4"/>
      <c r="I399" s="4"/>
      <c r="J399" s="4"/>
    </row>
    <row r="400" spans="1:10" ht="12.75">
      <c r="A400" s="62"/>
      <c r="B400" s="8"/>
      <c r="C400" s="4"/>
      <c r="D400" s="4"/>
      <c r="E400" s="4"/>
      <c r="F400" s="4"/>
      <c r="G400" s="4"/>
      <c r="H400" s="4"/>
      <c r="I400" s="4"/>
      <c r="J400" s="4"/>
    </row>
    <row r="401" spans="1:10" ht="12.75">
      <c r="A401" s="62"/>
      <c r="B401" s="8"/>
      <c r="C401" s="4"/>
      <c r="D401" s="4"/>
      <c r="E401" s="4"/>
      <c r="F401" s="4"/>
      <c r="G401" s="4"/>
      <c r="H401" s="4"/>
      <c r="I401" s="4"/>
      <c r="J401" s="4"/>
    </row>
    <row r="402" spans="1:10" ht="12.75">
      <c r="A402" s="62"/>
      <c r="B402" s="8"/>
      <c r="C402" s="4"/>
      <c r="D402" s="4"/>
      <c r="E402" s="4"/>
      <c r="F402" s="4"/>
      <c r="G402" s="4"/>
      <c r="H402" s="4"/>
      <c r="I402" s="4"/>
      <c r="J402" s="4"/>
    </row>
    <row r="403" spans="1:10" ht="12.75">
      <c r="A403" s="62"/>
      <c r="B403" s="8"/>
      <c r="C403" s="4"/>
      <c r="D403" s="4"/>
      <c r="E403" s="4"/>
      <c r="F403" s="4"/>
      <c r="G403" s="4"/>
      <c r="H403" s="4"/>
      <c r="I403" s="4"/>
      <c r="J403" s="4"/>
    </row>
    <row r="404" spans="1:10" ht="12.75">
      <c r="A404" s="62"/>
      <c r="B404" s="8"/>
      <c r="C404" s="4"/>
      <c r="D404" s="4"/>
      <c r="E404" s="4"/>
      <c r="F404" s="4"/>
      <c r="G404" s="4"/>
      <c r="H404" s="4"/>
      <c r="I404" s="4"/>
      <c r="J404" s="4"/>
    </row>
    <row r="405" spans="1:10" ht="12.75">
      <c r="A405" s="62"/>
      <c r="B405" s="8"/>
      <c r="C405" s="4"/>
      <c r="D405" s="4"/>
      <c r="E405" s="4"/>
      <c r="F405" s="4"/>
      <c r="G405" s="4"/>
      <c r="H405" s="4"/>
      <c r="I405" s="4"/>
      <c r="J405" s="4"/>
    </row>
    <row r="406" spans="1:10" ht="12.75">
      <c r="A406" s="62"/>
      <c r="B406" s="8"/>
      <c r="C406" s="4"/>
      <c r="D406" s="4"/>
      <c r="E406" s="4"/>
      <c r="F406" s="4"/>
      <c r="G406" s="4"/>
      <c r="H406" s="4"/>
      <c r="I406" s="4"/>
      <c r="J406" s="4"/>
    </row>
    <row r="407" spans="1:10" ht="12.75">
      <c r="A407" s="62"/>
      <c r="B407" s="8"/>
      <c r="C407" s="4"/>
      <c r="D407" s="4"/>
      <c r="E407" s="4"/>
      <c r="F407" s="4"/>
      <c r="G407" s="4"/>
      <c r="H407" s="4"/>
      <c r="I407" s="4"/>
      <c r="J407" s="4"/>
    </row>
    <row r="408" spans="1:10" ht="12.75">
      <c r="A408" s="62"/>
      <c r="B408" s="8"/>
      <c r="C408" s="4"/>
      <c r="D408" s="4"/>
      <c r="E408" s="4"/>
      <c r="F408" s="4"/>
      <c r="G408" s="4"/>
      <c r="H408" s="4"/>
      <c r="I408" s="4"/>
      <c r="J408" s="4"/>
    </row>
    <row r="409" spans="1:10" ht="12.75">
      <c r="A409" s="62"/>
      <c r="B409" s="8"/>
      <c r="C409" s="4"/>
      <c r="D409" s="4"/>
      <c r="E409" s="4"/>
      <c r="F409" s="4"/>
      <c r="G409" s="4"/>
      <c r="H409" s="4"/>
      <c r="I409" s="4"/>
      <c r="J409" s="4"/>
    </row>
    <row r="410" spans="1:10" ht="12.75">
      <c r="A410" s="62"/>
      <c r="B410" s="8"/>
      <c r="C410" s="4"/>
      <c r="D410" s="4"/>
      <c r="E410" s="4"/>
      <c r="F410" s="4"/>
      <c r="G410" s="4"/>
      <c r="H410" s="4"/>
      <c r="I410" s="4"/>
      <c r="J410" s="4"/>
    </row>
    <row r="411" spans="1:10" ht="12.75">
      <c r="A411" s="62"/>
      <c r="B411" s="8"/>
      <c r="C411" s="4"/>
      <c r="D411" s="4"/>
      <c r="E411" s="4"/>
      <c r="F411" s="4"/>
      <c r="G411" s="4"/>
      <c r="H411" s="4"/>
      <c r="I411" s="4"/>
      <c r="J411" s="4"/>
    </row>
    <row r="412" spans="1:10" ht="12.75">
      <c r="A412" s="62"/>
      <c r="B412" s="8"/>
      <c r="C412" s="4"/>
      <c r="D412" s="4"/>
      <c r="E412" s="4"/>
      <c r="F412" s="4"/>
      <c r="G412" s="4"/>
      <c r="H412" s="4"/>
      <c r="I412" s="4"/>
      <c r="J412" s="4"/>
    </row>
    <row r="413" spans="1:10" ht="12.75">
      <c r="A413" s="62"/>
      <c r="B413" s="8"/>
      <c r="C413" s="4"/>
      <c r="D413" s="4"/>
      <c r="E413" s="4"/>
      <c r="F413" s="4"/>
      <c r="G413" s="4"/>
      <c r="H413" s="4"/>
      <c r="I413" s="4"/>
      <c r="J413" s="4"/>
    </row>
    <row r="414" spans="1:10" ht="12.75">
      <c r="A414" s="62"/>
      <c r="B414" s="8"/>
      <c r="C414" s="4"/>
      <c r="D414" s="4"/>
      <c r="E414" s="4"/>
      <c r="F414" s="4"/>
      <c r="G414" s="4"/>
      <c r="H414" s="4"/>
      <c r="I414" s="4"/>
      <c r="J414" s="4"/>
    </row>
    <row r="415" spans="1:10" ht="12.75">
      <c r="A415" s="62"/>
      <c r="B415" s="8"/>
      <c r="C415" s="4"/>
      <c r="D415" s="4"/>
      <c r="E415" s="4"/>
      <c r="F415" s="4"/>
      <c r="G415" s="4"/>
      <c r="H415" s="4"/>
      <c r="I415" s="4"/>
      <c r="J415" s="4"/>
    </row>
    <row r="416" spans="1:10" ht="12.75">
      <c r="A416" s="62"/>
      <c r="B416" s="8"/>
      <c r="C416" s="4"/>
      <c r="D416" s="4"/>
      <c r="E416" s="4"/>
      <c r="F416" s="4"/>
      <c r="G416" s="4"/>
      <c r="H416" s="4"/>
      <c r="I416" s="4"/>
      <c r="J416" s="4"/>
    </row>
  </sheetData>
  <sheetProtection/>
  <mergeCells count="1">
    <mergeCell ref="A1:J1"/>
  </mergeCells>
  <printOptions horizontalCentered="1"/>
  <pageMargins left="0.25" right="0.25" top="0.75" bottom="0.75" header="0.3" footer="0.3"/>
  <pageSetup firstPageNumber="3" useFirstPageNumber="1"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S54"/>
  <sheetViews>
    <sheetView zoomScalePageLayoutView="0" workbookViewId="0" topLeftCell="A6">
      <selection activeCell="U23" sqref="U23"/>
    </sheetView>
  </sheetViews>
  <sheetFormatPr defaultColWidth="9.140625" defaultRowHeight="12.75"/>
  <cols>
    <col min="3" max="3" width="11.57421875" style="0" customWidth="1"/>
    <col min="4" max="4" width="11.7109375" style="0" customWidth="1"/>
    <col min="5" max="5" width="11.57421875" style="0" customWidth="1"/>
    <col min="6" max="6" width="11.28125" style="0" customWidth="1"/>
    <col min="7" max="7" width="11.57421875" style="0" customWidth="1"/>
    <col min="8" max="9" width="11.8515625" style="0" customWidth="1"/>
    <col min="10" max="10" width="11.57421875" style="0" customWidth="1"/>
    <col min="11" max="12" width="11.140625" style="0" customWidth="1"/>
    <col min="13" max="13" width="10.8515625" style="0" customWidth="1"/>
    <col min="14" max="14" width="13.7109375" style="0" customWidth="1"/>
    <col min="16" max="16" width="13.140625" style="0" customWidth="1"/>
    <col min="17" max="17" width="9.28125" style="0" bestFit="1" customWidth="1"/>
    <col min="18" max="18" width="11.140625" style="0" bestFit="1" customWidth="1"/>
    <col min="19" max="19" width="9.28125" style="0" bestFit="1" customWidth="1"/>
  </cols>
  <sheetData>
    <row r="5" spans="1:7" ht="12.75">
      <c r="A5" s="101" t="s">
        <v>53</v>
      </c>
      <c r="B5" s="101"/>
      <c r="C5" s="101"/>
      <c r="D5" s="101"/>
      <c r="E5" s="101"/>
      <c r="F5" s="100"/>
      <c r="G5" s="100"/>
    </row>
    <row r="6" spans="1:7" ht="12.75">
      <c r="A6" s="100"/>
      <c r="B6" s="100"/>
      <c r="C6" s="100"/>
      <c r="D6" s="100"/>
      <c r="E6" s="100"/>
      <c r="F6" s="100"/>
      <c r="G6" s="100"/>
    </row>
    <row r="7" spans="1:7" ht="12.75">
      <c r="A7" s="100" t="s">
        <v>54</v>
      </c>
      <c r="B7" s="100"/>
      <c r="C7" s="100"/>
      <c r="D7" s="100"/>
      <c r="E7" s="100"/>
      <c r="F7" s="100"/>
      <c r="G7" s="100"/>
    </row>
    <row r="8" spans="1:7" ht="12.75">
      <c r="A8" s="100" t="s">
        <v>55</v>
      </c>
      <c r="B8" s="100"/>
      <c r="C8" s="100"/>
      <c r="D8" s="100"/>
      <c r="E8" s="100"/>
      <c r="F8" s="100"/>
      <c r="G8" s="100"/>
    </row>
    <row r="9" spans="1:7" ht="12.75">
      <c r="A9" s="100"/>
      <c r="B9" s="100"/>
      <c r="C9" s="100"/>
      <c r="D9" s="100"/>
      <c r="E9" s="100"/>
      <c r="F9" s="100"/>
      <c r="G9" s="100"/>
    </row>
    <row r="10" spans="1:19" ht="12.75">
      <c r="A10" s="100" t="s">
        <v>188</v>
      </c>
      <c r="B10" s="100"/>
      <c r="C10" s="100"/>
      <c r="D10" s="100"/>
      <c r="E10" s="100"/>
      <c r="F10" s="100"/>
      <c r="G10" s="100"/>
      <c r="O10" s="4"/>
      <c r="P10" s="4" t="s">
        <v>264</v>
      </c>
      <c r="Q10" s="4"/>
      <c r="R10" s="4" t="s">
        <v>192</v>
      </c>
      <c r="S10" s="4"/>
    </row>
    <row r="11" spans="1:12" ht="12.75">
      <c r="A11" s="102" t="s">
        <v>56</v>
      </c>
      <c r="B11" s="103"/>
      <c r="C11" s="102" t="s">
        <v>57</v>
      </c>
      <c r="D11" s="104" t="s">
        <v>57</v>
      </c>
      <c r="E11" s="104" t="s">
        <v>57</v>
      </c>
      <c r="F11" s="104" t="s">
        <v>57</v>
      </c>
      <c r="G11" s="104" t="s">
        <v>57</v>
      </c>
      <c r="H11" s="104" t="s">
        <v>57</v>
      </c>
      <c r="I11" s="104" t="s">
        <v>57</v>
      </c>
      <c r="J11" s="104" t="s">
        <v>57</v>
      </c>
      <c r="K11" s="102" t="s">
        <v>57</v>
      </c>
      <c r="L11" s="104" t="s">
        <v>57</v>
      </c>
    </row>
    <row r="12" spans="1:12" ht="12.75">
      <c r="A12" s="382"/>
      <c r="B12" s="383"/>
      <c r="C12" s="384" t="s">
        <v>58</v>
      </c>
      <c r="D12" s="385" t="s">
        <v>59</v>
      </c>
      <c r="E12" s="385" t="s">
        <v>186</v>
      </c>
      <c r="F12" s="385" t="s">
        <v>187</v>
      </c>
      <c r="G12" s="385" t="s">
        <v>79</v>
      </c>
      <c r="H12" s="385" t="s">
        <v>83</v>
      </c>
      <c r="I12" s="385" t="s">
        <v>206</v>
      </c>
      <c r="J12" s="385" t="s">
        <v>249</v>
      </c>
      <c r="K12" s="382" t="s">
        <v>259</v>
      </c>
      <c r="L12" s="385" t="s">
        <v>315</v>
      </c>
    </row>
    <row r="13" spans="1:19" ht="12.75">
      <c r="A13" s="105" t="s">
        <v>60</v>
      </c>
      <c r="B13" s="386"/>
      <c r="C13" s="387">
        <v>491927.8</v>
      </c>
      <c r="D13" s="388">
        <v>471165.97</v>
      </c>
      <c r="E13" s="388">
        <v>481823.61</v>
      </c>
      <c r="F13" s="388">
        <v>585690.56</v>
      </c>
      <c r="G13" s="388">
        <v>688590.48</v>
      </c>
      <c r="H13" s="388">
        <v>756841.86</v>
      </c>
      <c r="I13" s="388">
        <v>729503.95</v>
      </c>
      <c r="J13" s="388">
        <v>715368.97</v>
      </c>
      <c r="K13" s="388">
        <v>827131.8</v>
      </c>
      <c r="L13" s="388">
        <v>827131.8</v>
      </c>
      <c r="O13" s="631" t="s">
        <v>262</v>
      </c>
      <c r="P13" s="620">
        <v>756841.86</v>
      </c>
      <c r="Q13" s="628">
        <v>2022</v>
      </c>
      <c r="R13" s="621">
        <v>775908</v>
      </c>
      <c r="S13" s="622">
        <f>SUM(R13/P13)</f>
        <v>1.0251917091372298</v>
      </c>
    </row>
    <row r="14" spans="1:19" ht="12.75">
      <c r="A14" s="389" t="s">
        <v>61</v>
      </c>
      <c r="B14" s="390"/>
      <c r="C14" s="391">
        <f>SUM(C13)</f>
        <v>491927.8</v>
      </c>
      <c r="D14" s="392">
        <f aca="true" t="shared" si="0" ref="D14:J14">SUM(D13)</f>
        <v>471165.97</v>
      </c>
      <c r="E14" s="392">
        <f t="shared" si="0"/>
        <v>481823.61</v>
      </c>
      <c r="F14" s="392">
        <f t="shared" si="0"/>
        <v>585690.56</v>
      </c>
      <c r="G14" s="392">
        <f t="shared" si="0"/>
        <v>688590.48</v>
      </c>
      <c r="H14" s="392">
        <f t="shared" si="0"/>
        <v>756841.86</v>
      </c>
      <c r="I14" s="392">
        <f t="shared" si="0"/>
        <v>729503.95</v>
      </c>
      <c r="J14" s="392">
        <f t="shared" si="0"/>
        <v>715368.97</v>
      </c>
      <c r="K14" s="392">
        <f>SUM(K13)</f>
        <v>827131.8</v>
      </c>
      <c r="L14" s="614">
        <f>SUM(L13)</f>
        <v>827131.8</v>
      </c>
      <c r="O14" s="632"/>
      <c r="P14" s="619"/>
      <c r="Q14" s="629"/>
      <c r="R14" s="619"/>
      <c r="S14" s="623"/>
    </row>
    <row r="15" spans="1:19" ht="12.75">
      <c r="A15" s="393"/>
      <c r="B15" s="393"/>
      <c r="C15" s="394"/>
      <c r="D15" s="394"/>
      <c r="E15" s="394"/>
      <c r="F15" s="394"/>
      <c r="G15" s="394"/>
      <c r="H15" s="394"/>
      <c r="I15" s="394"/>
      <c r="J15" s="394"/>
      <c r="K15" s="394"/>
      <c r="O15" s="633" t="s">
        <v>263</v>
      </c>
      <c r="P15" s="624">
        <v>756841.86</v>
      </c>
      <c r="Q15" s="630">
        <v>2022</v>
      </c>
      <c r="R15" s="625">
        <v>798774.09</v>
      </c>
      <c r="S15" s="626">
        <f>SUM(R15/P15)</f>
        <v>1.0554042161462898</v>
      </c>
    </row>
    <row r="16" spans="1:19" ht="12.75">
      <c r="A16" s="393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O16" s="619"/>
      <c r="P16" s="619"/>
      <c r="Q16" s="627"/>
      <c r="R16" s="619"/>
      <c r="S16" s="619"/>
    </row>
    <row r="17" spans="1:19" ht="12.75">
      <c r="A17" s="100" t="s">
        <v>62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O17" s="619"/>
      <c r="P17" s="619"/>
      <c r="Q17" s="627"/>
      <c r="R17" s="619"/>
      <c r="S17" s="619"/>
    </row>
    <row r="18" spans="1:19" ht="12.75">
      <c r="A18" s="102" t="s">
        <v>56</v>
      </c>
      <c r="B18" s="103"/>
      <c r="C18" s="102" t="s">
        <v>57</v>
      </c>
      <c r="D18" s="104" t="s">
        <v>57</v>
      </c>
      <c r="E18" s="104" t="s">
        <v>57</v>
      </c>
      <c r="F18" s="104" t="s">
        <v>57</v>
      </c>
      <c r="G18" s="104" t="s">
        <v>57</v>
      </c>
      <c r="H18" s="104" t="s">
        <v>57</v>
      </c>
      <c r="I18" s="104" t="s">
        <v>57</v>
      </c>
      <c r="J18" s="104" t="s">
        <v>57</v>
      </c>
      <c r="K18" s="102" t="s">
        <v>57</v>
      </c>
      <c r="L18" s="104" t="s">
        <v>57</v>
      </c>
      <c r="O18" s="631" t="s">
        <v>262</v>
      </c>
      <c r="P18" s="620">
        <v>688590.48</v>
      </c>
      <c r="Q18" s="628">
        <v>2021</v>
      </c>
      <c r="R18" s="621">
        <v>684988.92</v>
      </c>
      <c r="S18" s="622">
        <f>SUM(R18/P18)</f>
        <v>0.9947696633854132</v>
      </c>
    </row>
    <row r="19" spans="1:19" ht="12.75">
      <c r="A19" s="382"/>
      <c r="B19" s="383"/>
      <c r="C19" s="384" t="s">
        <v>58</v>
      </c>
      <c r="D19" s="385" t="s">
        <v>59</v>
      </c>
      <c r="E19" s="385" t="s">
        <v>186</v>
      </c>
      <c r="F19" s="385">
        <v>2020</v>
      </c>
      <c r="G19" s="385">
        <v>2021</v>
      </c>
      <c r="H19" s="385">
        <v>2022</v>
      </c>
      <c r="I19" s="385">
        <v>2023</v>
      </c>
      <c r="J19" s="385">
        <v>2024</v>
      </c>
      <c r="K19" s="382">
        <v>2025</v>
      </c>
      <c r="L19" s="385">
        <v>2026</v>
      </c>
      <c r="O19" s="632"/>
      <c r="P19" s="619"/>
      <c r="Q19" s="629"/>
      <c r="R19" s="619"/>
      <c r="S19" s="623"/>
    </row>
    <row r="20" spans="1:19" ht="12.75">
      <c r="A20" s="105" t="s">
        <v>60</v>
      </c>
      <c r="B20" s="386"/>
      <c r="C20" s="387">
        <v>491927.8</v>
      </c>
      <c r="D20" s="388">
        <v>471165.97</v>
      </c>
      <c r="E20" s="388">
        <v>481823.61</v>
      </c>
      <c r="F20" s="388">
        <v>585690.56</v>
      </c>
      <c r="G20" s="388">
        <v>688590.48</v>
      </c>
      <c r="H20" s="388">
        <v>756841.86</v>
      </c>
      <c r="I20" s="388">
        <v>729503.95</v>
      </c>
      <c r="J20" s="388">
        <v>715368.97</v>
      </c>
      <c r="K20" s="388">
        <v>827131.8</v>
      </c>
      <c r="L20" s="388">
        <v>827131.8</v>
      </c>
      <c r="O20" s="633" t="s">
        <v>263</v>
      </c>
      <c r="P20" s="624">
        <v>688590.48</v>
      </c>
      <c r="Q20" s="630">
        <v>2021</v>
      </c>
      <c r="R20" s="625">
        <v>672376.55</v>
      </c>
      <c r="S20" s="626">
        <f>SUM(R20/P20)</f>
        <v>0.9764534502422979</v>
      </c>
    </row>
    <row r="21" spans="1:19" ht="12.75">
      <c r="A21" s="389" t="s">
        <v>61</v>
      </c>
      <c r="B21" s="390"/>
      <c r="C21" s="391">
        <f>SUM(C20)</f>
        <v>491927.8</v>
      </c>
      <c r="D21" s="392">
        <f aca="true" t="shared" si="1" ref="D21:J21">SUM(D20)</f>
        <v>471165.97</v>
      </c>
      <c r="E21" s="392">
        <f t="shared" si="1"/>
        <v>481823.61</v>
      </c>
      <c r="F21" s="392">
        <f t="shared" si="1"/>
        <v>585690.56</v>
      </c>
      <c r="G21" s="392">
        <f t="shared" si="1"/>
        <v>688590.48</v>
      </c>
      <c r="H21" s="392">
        <f t="shared" si="1"/>
        <v>756841.86</v>
      </c>
      <c r="I21" s="392">
        <f t="shared" si="1"/>
        <v>729503.95</v>
      </c>
      <c r="J21" s="392">
        <f t="shared" si="1"/>
        <v>715368.97</v>
      </c>
      <c r="K21" s="392">
        <f>SUM(K20)</f>
        <v>827131.8</v>
      </c>
      <c r="L21" s="614">
        <f>SUM(L20)</f>
        <v>827131.8</v>
      </c>
      <c r="O21" s="619"/>
      <c r="P21" s="619"/>
      <c r="Q21" s="627"/>
      <c r="R21" s="619"/>
      <c r="S21" s="619"/>
    </row>
    <row r="22" spans="1:19" ht="12.75">
      <c r="A22" s="395"/>
      <c r="B22" s="395"/>
      <c r="C22" s="395"/>
      <c r="D22" s="395"/>
      <c r="E22" s="395"/>
      <c r="F22" s="395"/>
      <c r="G22" s="395"/>
      <c r="H22" s="395"/>
      <c r="I22" s="395"/>
      <c r="J22" s="395"/>
      <c r="K22" s="395"/>
      <c r="O22" s="619"/>
      <c r="P22" s="619"/>
      <c r="Q22" s="627"/>
      <c r="R22" s="619"/>
      <c r="S22" s="619"/>
    </row>
    <row r="23" spans="1:19" ht="12.75">
      <c r="A23" s="396" t="s">
        <v>194</v>
      </c>
      <c r="B23" s="396"/>
      <c r="C23" s="396"/>
      <c r="D23" s="396"/>
      <c r="E23" s="396"/>
      <c r="F23" s="396"/>
      <c r="G23" s="395"/>
      <c r="H23" s="395"/>
      <c r="I23" s="395"/>
      <c r="J23" s="395"/>
      <c r="K23" s="395"/>
      <c r="O23" s="631" t="s">
        <v>262</v>
      </c>
      <c r="P23" s="620">
        <v>585690.56</v>
      </c>
      <c r="Q23" s="628">
        <v>2020</v>
      </c>
      <c r="R23" s="621">
        <v>594417.38</v>
      </c>
      <c r="S23" s="622">
        <f>SUM(R23/P23)</f>
        <v>1.0149000523416323</v>
      </c>
    </row>
    <row r="24" spans="1:19" ht="12.75">
      <c r="A24" s="395"/>
      <c r="B24" s="395"/>
      <c r="C24" s="395"/>
      <c r="D24" s="395"/>
      <c r="E24" s="395"/>
      <c r="F24" s="395"/>
      <c r="G24" s="395"/>
      <c r="H24" s="395"/>
      <c r="I24" s="395"/>
      <c r="J24" s="395"/>
      <c r="K24" s="395"/>
      <c r="O24" s="632"/>
      <c r="P24" s="619"/>
      <c r="Q24" s="629"/>
      <c r="R24" s="619"/>
      <c r="S24" s="623"/>
    </row>
    <row r="25" spans="1:19" ht="12.75">
      <c r="A25" s="397"/>
      <c r="B25" s="397"/>
      <c r="C25" s="397" t="s">
        <v>59</v>
      </c>
      <c r="D25" s="397"/>
      <c r="E25" s="397" t="s">
        <v>186</v>
      </c>
      <c r="F25" s="398"/>
      <c r="G25" s="397" t="s">
        <v>187</v>
      </c>
      <c r="H25" s="397"/>
      <c r="I25" s="397" t="s">
        <v>79</v>
      </c>
      <c r="J25" s="397"/>
      <c r="K25" s="397" t="s">
        <v>83</v>
      </c>
      <c r="M25" s="397" t="s">
        <v>206</v>
      </c>
      <c r="O25" s="633" t="s">
        <v>263</v>
      </c>
      <c r="P25" s="624">
        <v>585690.56</v>
      </c>
      <c r="Q25" s="630">
        <v>2020</v>
      </c>
      <c r="R25" s="625">
        <v>612055.9</v>
      </c>
      <c r="S25" s="626">
        <f>SUM(R25/P25)</f>
        <v>1.0450158185919882</v>
      </c>
    </row>
    <row r="26" spans="1:19" ht="12.75">
      <c r="A26" s="397"/>
      <c r="B26" s="397"/>
      <c r="C26" s="397" t="s">
        <v>253</v>
      </c>
      <c r="D26" s="397" t="s">
        <v>192</v>
      </c>
      <c r="E26" s="397" t="s">
        <v>253</v>
      </c>
      <c r="F26" s="397" t="s">
        <v>192</v>
      </c>
      <c r="G26" s="397" t="s">
        <v>253</v>
      </c>
      <c r="H26" s="397" t="s">
        <v>192</v>
      </c>
      <c r="I26" s="397" t="s">
        <v>253</v>
      </c>
      <c r="J26" s="397" t="s">
        <v>192</v>
      </c>
      <c r="K26" s="397" t="s">
        <v>253</v>
      </c>
      <c r="L26" s="397" t="s">
        <v>192</v>
      </c>
      <c r="M26" s="397" t="s">
        <v>253</v>
      </c>
      <c r="O26" s="619"/>
      <c r="P26" s="619"/>
      <c r="Q26" s="627"/>
      <c r="R26" s="619"/>
      <c r="S26" s="619"/>
    </row>
    <row r="27" spans="1:19" ht="12.75">
      <c r="A27" s="397" t="s">
        <v>189</v>
      </c>
      <c r="B27" s="397"/>
      <c r="C27" s="398">
        <v>595070.15</v>
      </c>
      <c r="D27" s="398">
        <v>577918.64</v>
      </c>
      <c r="E27" s="398">
        <v>660876.1</v>
      </c>
      <c r="F27" s="398">
        <v>623007.23</v>
      </c>
      <c r="G27" s="398">
        <v>645392.46</v>
      </c>
      <c r="H27" s="398">
        <v>594417.38</v>
      </c>
      <c r="I27" s="398">
        <v>720114.14</v>
      </c>
      <c r="J27" s="398">
        <v>684988.92</v>
      </c>
      <c r="K27" s="398">
        <v>843916.12</v>
      </c>
      <c r="L27" s="398">
        <v>775908</v>
      </c>
      <c r="M27" s="398">
        <v>765648.22</v>
      </c>
      <c r="O27" s="619"/>
      <c r="P27" s="619"/>
      <c r="Q27" s="627"/>
      <c r="R27" s="619"/>
      <c r="S27" s="619"/>
    </row>
    <row r="28" spans="1:19" ht="13.5" thickBot="1">
      <c r="A28" s="399" t="s">
        <v>254</v>
      </c>
      <c r="B28" s="399"/>
      <c r="C28" s="399"/>
      <c r="D28" s="399"/>
      <c r="E28" s="399"/>
      <c r="F28" s="400">
        <v>30989.04</v>
      </c>
      <c r="G28" s="399"/>
      <c r="H28" s="400">
        <v>23761.01</v>
      </c>
      <c r="I28" s="399"/>
      <c r="J28" s="400">
        <v>18734.89</v>
      </c>
      <c r="K28" s="399"/>
      <c r="L28" s="617">
        <v>18285.76</v>
      </c>
      <c r="M28" s="611"/>
      <c r="O28" s="631" t="s">
        <v>262</v>
      </c>
      <c r="P28" s="620">
        <v>481823.61</v>
      </c>
      <c r="Q28" s="628">
        <v>2019</v>
      </c>
      <c r="R28" s="621">
        <v>623007.23</v>
      </c>
      <c r="S28" s="622">
        <f>SUM(R28/P28)</f>
        <v>1.2930193063806068</v>
      </c>
    </row>
    <row r="29" spans="1:19" ht="12.75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167"/>
      <c r="O29" s="632"/>
      <c r="P29" s="619"/>
      <c r="Q29" s="629"/>
      <c r="R29" s="619"/>
      <c r="S29" s="623"/>
    </row>
    <row r="30" spans="1:19" ht="12.75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O30" s="633" t="s">
        <v>263</v>
      </c>
      <c r="P30" s="624">
        <v>481823.61</v>
      </c>
      <c r="Q30" s="630">
        <v>2019</v>
      </c>
      <c r="R30" s="625">
        <v>630235.27</v>
      </c>
      <c r="S30" s="626">
        <f>SUM(R30/P30)</f>
        <v>1.3080207298268345</v>
      </c>
    </row>
    <row r="31" spans="1:19" ht="12.75">
      <c r="A31" s="397" t="s">
        <v>190</v>
      </c>
      <c r="B31" s="397"/>
      <c r="C31" s="397"/>
      <c r="D31" s="406"/>
      <c r="E31" s="406"/>
      <c r="F31" s="407"/>
      <c r="G31" s="406"/>
      <c r="H31" s="406"/>
      <c r="I31" s="406"/>
      <c r="J31" s="406"/>
      <c r="K31" s="406"/>
      <c r="O31" s="619"/>
      <c r="P31" s="619"/>
      <c r="Q31" s="619"/>
      <c r="R31" s="619"/>
      <c r="S31" s="619"/>
    </row>
    <row r="32" spans="1:13" ht="12.75">
      <c r="A32" s="397" t="s">
        <v>191</v>
      </c>
      <c r="B32" s="397"/>
      <c r="C32" s="398">
        <v>549559.49</v>
      </c>
      <c r="D32" s="398">
        <v>528286.42</v>
      </c>
      <c r="E32" s="398">
        <v>593492.73</v>
      </c>
      <c r="F32" s="401">
        <v>565152.65</v>
      </c>
      <c r="G32" s="398">
        <v>626943.99</v>
      </c>
      <c r="H32" s="398">
        <v>598488.11</v>
      </c>
      <c r="I32" s="398">
        <v>700205.72</v>
      </c>
      <c r="J32" s="398">
        <v>656727.4</v>
      </c>
      <c r="K32" s="398">
        <v>843916.12</v>
      </c>
      <c r="L32" s="398">
        <v>783995.67</v>
      </c>
      <c r="M32" s="398">
        <v>759675.69</v>
      </c>
    </row>
    <row r="33" spans="1:13" ht="12.75">
      <c r="A33" s="615" t="s">
        <v>193</v>
      </c>
      <c r="B33" s="615"/>
      <c r="C33" s="405">
        <v>45510.65</v>
      </c>
      <c r="D33" s="405">
        <v>41565.33</v>
      </c>
      <c r="E33" s="405">
        <v>67383.37</v>
      </c>
      <c r="F33" s="405">
        <v>65082.62</v>
      </c>
      <c r="G33" s="405">
        <v>18448.47</v>
      </c>
      <c r="H33" s="405">
        <v>13567.79</v>
      </c>
      <c r="I33" s="405">
        <v>19908.42</v>
      </c>
      <c r="J33" s="405">
        <v>15649.15</v>
      </c>
      <c r="K33" s="405">
        <v>0</v>
      </c>
      <c r="L33" s="405">
        <v>14778.42</v>
      </c>
      <c r="M33" s="405">
        <v>5972.53</v>
      </c>
    </row>
    <row r="34" spans="1:13" ht="13.5" thickBot="1">
      <c r="A34" s="402"/>
      <c r="B34" s="402"/>
      <c r="C34" s="403">
        <f aca="true" t="shared" si="2" ref="C34:J34">SUM(C32:C33)</f>
        <v>595070.14</v>
      </c>
      <c r="D34" s="404">
        <f t="shared" si="2"/>
        <v>569851.75</v>
      </c>
      <c r="E34" s="403">
        <f t="shared" si="2"/>
        <v>660876.1</v>
      </c>
      <c r="F34" s="403">
        <f t="shared" si="2"/>
        <v>630235.27</v>
      </c>
      <c r="G34" s="403">
        <f t="shared" si="2"/>
        <v>645392.46</v>
      </c>
      <c r="H34" s="403">
        <f t="shared" si="2"/>
        <v>612055.9</v>
      </c>
      <c r="I34" s="403">
        <f t="shared" si="2"/>
        <v>720114.14</v>
      </c>
      <c r="J34" s="403">
        <f t="shared" si="2"/>
        <v>672376.55</v>
      </c>
      <c r="K34" s="403">
        <f>SUM(K32:K33)</f>
        <v>843916.12</v>
      </c>
      <c r="L34" s="616">
        <f>SUM(L32:L33)</f>
        <v>798774.0900000001</v>
      </c>
      <c r="M34" s="403">
        <f>SUM(M32:M33)</f>
        <v>765648.22</v>
      </c>
    </row>
    <row r="35" spans="1:13" ht="13.5" thickTop="1">
      <c r="A35" s="397" t="s">
        <v>321</v>
      </c>
      <c r="B35" s="397"/>
      <c r="C35" s="401"/>
      <c r="D35" s="398"/>
      <c r="E35" s="401"/>
      <c r="F35" s="401"/>
      <c r="G35" s="401"/>
      <c r="H35" s="401"/>
      <c r="I35" s="401"/>
      <c r="J35" s="401"/>
      <c r="K35" s="401"/>
      <c r="L35" s="618">
        <f>SUM(L27+L28-L34)</f>
        <v>-4580.3300000000745</v>
      </c>
      <c r="M35" s="401"/>
    </row>
    <row r="37" spans="1:5" ht="12.75">
      <c r="A37" s="395" t="s">
        <v>313</v>
      </c>
      <c r="B37" s="395"/>
      <c r="C37" s="395"/>
      <c r="D37" s="395"/>
      <c r="E37" s="395"/>
    </row>
    <row r="41" spans="15:19" ht="12.75">
      <c r="O41" s="619"/>
      <c r="P41" s="619"/>
      <c r="Q41" s="619"/>
      <c r="R41" s="619"/>
      <c r="S41" s="619"/>
    </row>
    <row r="42" spans="1:7" ht="12.75">
      <c r="A42" s="121" t="s">
        <v>195</v>
      </c>
      <c r="B42" s="121"/>
      <c r="C42" s="121"/>
      <c r="D42" s="121"/>
      <c r="E42" s="122"/>
      <c r="F42" s="109"/>
      <c r="G42" s="109"/>
    </row>
    <row r="43" spans="1:7" ht="12.75">
      <c r="A43" s="121" t="s">
        <v>312</v>
      </c>
      <c r="B43" s="121"/>
      <c r="C43" s="121"/>
      <c r="D43" s="121"/>
      <c r="E43" s="122"/>
      <c r="F43" s="121"/>
      <c r="G43" s="109"/>
    </row>
    <row r="44" spans="1:9" ht="12.75">
      <c r="A44" s="99" t="s">
        <v>314</v>
      </c>
      <c r="B44" s="99"/>
      <c r="C44" s="99"/>
      <c r="D44" s="99"/>
      <c r="E44" s="170"/>
      <c r="F44" s="99"/>
      <c r="G44" s="99"/>
      <c r="H44" s="119"/>
      <c r="I44" s="119"/>
    </row>
    <row r="45" spans="1:9" ht="12.75">
      <c r="A45" s="99" t="s">
        <v>320</v>
      </c>
      <c r="B45" s="99"/>
      <c r="C45" s="99"/>
      <c r="D45" s="99"/>
      <c r="E45" s="170"/>
      <c r="F45" s="99"/>
      <c r="G45" s="99"/>
      <c r="H45" s="119"/>
      <c r="I45" s="119"/>
    </row>
    <row r="46" spans="1:9" ht="12.75">
      <c r="A46" s="99"/>
      <c r="B46" s="99"/>
      <c r="C46" s="99"/>
      <c r="D46" s="99"/>
      <c r="E46" s="170"/>
      <c r="F46" s="99"/>
      <c r="G46" s="99"/>
      <c r="H46" s="119"/>
      <c r="I46" s="119"/>
    </row>
    <row r="47" spans="1:9" ht="12.75">
      <c r="A47" s="119"/>
      <c r="B47" s="119"/>
      <c r="C47" s="119"/>
      <c r="D47" s="119"/>
      <c r="E47" s="119"/>
      <c r="F47" s="119"/>
      <c r="G47" s="99"/>
      <c r="H47" s="119"/>
      <c r="I47" s="119"/>
    </row>
    <row r="48" spans="1:8" ht="12.75">
      <c r="A48" s="99"/>
      <c r="B48" s="99"/>
      <c r="C48" s="99"/>
      <c r="D48" s="99"/>
      <c r="E48" s="170"/>
      <c r="F48" s="99"/>
      <c r="G48" s="99"/>
      <c r="H48" s="119"/>
    </row>
    <row r="49" spans="1:8" ht="12.75">
      <c r="A49" s="99"/>
      <c r="B49" s="99"/>
      <c r="C49" s="99"/>
      <c r="D49" s="99"/>
      <c r="E49" s="170"/>
      <c r="F49" s="99"/>
      <c r="G49" s="99"/>
      <c r="H49" s="119"/>
    </row>
    <row r="51" spans="1:7" ht="12.75">
      <c r="A51" s="97"/>
      <c r="B51" s="97"/>
      <c r="C51" s="97"/>
      <c r="D51" s="97"/>
      <c r="E51" s="111"/>
      <c r="F51" s="111"/>
      <c r="G51" s="97"/>
    </row>
    <row r="53" spans="1:3" ht="12.75">
      <c r="A53" s="97" t="s">
        <v>306</v>
      </c>
      <c r="B53" s="106"/>
      <c r="C53" s="106"/>
    </row>
    <row r="54" ht="12.75">
      <c r="G54" s="111" t="s">
        <v>63</v>
      </c>
    </row>
  </sheetData>
  <sheetProtection/>
  <printOptions/>
  <pageMargins left="0.25" right="0.25" top="0.75" bottom="0.75" header="0.3" footer="0.3"/>
  <pageSetup fitToHeight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96"/>
  <sheetViews>
    <sheetView zoomScalePageLayoutView="0" workbookViewId="0" topLeftCell="A1">
      <selection activeCell="R24" sqref="R24"/>
    </sheetView>
  </sheetViews>
  <sheetFormatPr defaultColWidth="9.140625" defaultRowHeight="12.75"/>
  <cols>
    <col min="3" max="3" width="9.421875" style="0" bestFit="1" customWidth="1"/>
    <col min="4" max="4" width="11.00390625" style="0" bestFit="1" customWidth="1"/>
    <col min="5" max="5" width="7.7109375" style="0" customWidth="1"/>
    <col min="6" max="6" width="11.7109375" style="0" customWidth="1"/>
    <col min="7" max="7" width="11.140625" style="0" customWidth="1"/>
    <col min="8" max="8" width="11.57421875" style="0" customWidth="1"/>
    <col min="9" max="9" width="11.421875" style="0" customWidth="1"/>
    <col min="10" max="10" width="11.140625" style="0" customWidth="1"/>
    <col min="11" max="11" width="10.8515625" style="0" customWidth="1"/>
    <col min="12" max="12" width="11.00390625" style="0" customWidth="1"/>
    <col min="13" max="13" width="10.28125" style="0" customWidth="1"/>
    <col min="14" max="14" width="9.7109375" style="0" customWidth="1"/>
    <col min="15" max="15" width="10.00390625" style="0" customWidth="1"/>
    <col min="16" max="16" width="9.140625" style="0" customWidth="1"/>
    <col min="17" max="17" width="8.8515625" style="0" customWidth="1"/>
    <col min="19" max="19" width="9.00390625" style="0" customWidth="1"/>
    <col min="21" max="21" width="9.8515625" style="0" customWidth="1"/>
    <col min="22" max="22" width="9.7109375" style="0" customWidth="1"/>
  </cols>
  <sheetData>
    <row r="2" spans="1:17" ht="12.75">
      <c r="A2" s="120" t="s">
        <v>281</v>
      </c>
      <c r="B2" s="109"/>
      <c r="C2" s="109"/>
      <c r="D2" s="109"/>
      <c r="E2" s="110"/>
      <c r="F2" s="110"/>
      <c r="G2" s="110"/>
      <c r="H2" s="109"/>
      <c r="I2" s="109"/>
      <c r="J2" s="109"/>
      <c r="K2" s="109"/>
      <c r="L2" s="109"/>
      <c r="M2" s="109"/>
      <c r="N2" s="109"/>
      <c r="O2" s="233"/>
      <c r="P2" s="233"/>
      <c r="Q2" s="233"/>
    </row>
    <row r="3" spans="1:25" ht="12.75">
      <c r="A3" s="121"/>
      <c r="B3" s="121"/>
      <c r="C3" s="121"/>
      <c r="D3" s="121"/>
      <c r="E3" s="110"/>
      <c r="F3" s="110"/>
      <c r="G3" s="110"/>
      <c r="H3" s="109"/>
      <c r="I3" s="109"/>
      <c r="J3" s="109"/>
      <c r="K3" s="109"/>
      <c r="L3" s="109"/>
      <c r="M3" s="109"/>
      <c r="N3" s="109"/>
      <c r="O3" s="233"/>
      <c r="P3" s="233"/>
      <c r="Q3" s="233"/>
      <c r="R3" s="4"/>
      <c r="S3" s="4"/>
      <c r="T3" s="4"/>
      <c r="U3" s="4"/>
      <c r="V3" s="4"/>
      <c r="W3" s="4"/>
      <c r="X3" s="4"/>
      <c r="Y3" s="4"/>
    </row>
    <row r="4" spans="1:25" ht="12.75">
      <c r="A4" s="121"/>
      <c r="B4" s="121"/>
      <c r="C4" s="121"/>
      <c r="D4" s="121"/>
      <c r="E4" s="122"/>
      <c r="F4" s="122"/>
      <c r="G4" s="122"/>
      <c r="H4" s="109"/>
      <c r="I4" s="109"/>
      <c r="J4" s="109"/>
      <c r="K4" s="109"/>
      <c r="L4" s="109"/>
      <c r="M4" s="109"/>
      <c r="N4" s="109"/>
      <c r="O4" s="233"/>
      <c r="P4" s="233"/>
      <c r="Q4" s="233"/>
      <c r="R4" s="233"/>
      <c r="S4" s="109"/>
      <c r="T4" s="109"/>
      <c r="U4" s="109"/>
      <c r="V4" s="4"/>
      <c r="W4" s="4"/>
      <c r="X4" s="4"/>
      <c r="Y4" s="4"/>
    </row>
    <row r="5" spans="4:25" ht="12.75">
      <c r="D5" s="109"/>
      <c r="E5" s="110"/>
      <c r="F5" s="122"/>
      <c r="G5" s="122"/>
      <c r="H5" s="123"/>
      <c r="I5" s="123"/>
      <c r="J5" s="123"/>
      <c r="K5" s="123"/>
      <c r="L5" s="123"/>
      <c r="M5" s="123"/>
      <c r="N5" s="230"/>
      <c r="O5" s="230"/>
      <c r="P5" s="233"/>
      <c r="Q5" s="233"/>
      <c r="R5" s="112"/>
      <c r="S5" s="97"/>
      <c r="T5" s="97"/>
      <c r="U5" s="97"/>
      <c r="V5" s="113"/>
      <c r="W5" s="113"/>
      <c r="X5" s="113"/>
      <c r="Y5" s="113"/>
    </row>
    <row r="6" spans="1:25" ht="12.75">
      <c r="A6" s="109" t="s">
        <v>64</v>
      </c>
      <c r="B6" s="109"/>
      <c r="C6" s="121">
        <v>227</v>
      </c>
      <c r="D6" s="109"/>
      <c r="E6" s="110"/>
      <c r="F6" s="110"/>
      <c r="G6" s="110"/>
      <c r="H6" s="109"/>
      <c r="I6" s="109"/>
      <c r="J6" s="109"/>
      <c r="K6" s="109"/>
      <c r="L6" s="109"/>
      <c r="M6" s="109"/>
      <c r="N6" s="75"/>
      <c r="O6" s="75"/>
      <c r="P6" s="233"/>
      <c r="Q6" s="233"/>
      <c r="R6" s="112"/>
      <c r="S6" s="97"/>
      <c r="T6" s="97"/>
      <c r="U6" s="97"/>
      <c r="V6" s="113"/>
      <c r="W6" s="113"/>
      <c r="X6" s="113"/>
      <c r="Y6" s="113"/>
    </row>
    <row r="7" spans="1:25" ht="14.25" thickBot="1">
      <c r="A7" s="109" t="s">
        <v>67</v>
      </c>
      <c r="B7" s="109"/>
      <c r="C7" s="609">
        <v>309</v>
      </c>
      <c r="L7" s="409"/>
      <c r="M7" s="409"/>
      <c r="N7" s="409"/>
      <c r="O7" s="409"/>
      <c r="P7" s="409"/>
      <c r="S7" s="97"/>
      <c r="T7" s="97"/>
      <c r="U7" s="97"/>
      <c r="V7" s="113"/>
      <c r="W7" s="113"/>
      <c r="X7" s="113"/>
      <c r="Y7" s="113"/>
    </row>
    <row r="8" spans="1:25" ht="33.75" customHeight="1">
      <c r="A8" s="515"/>
      <c r="B8" s="516"/>
      <c r="C8" s="516"/>
      <c r="D8" s="516"/>
      <c r="E8" s="517"/>
      <c r="F8" s="670" t="s">
        <v>66</v>
      </c>
      <c r="G8" s="672" t="s">
        <v>255</v>
      </c>
      <c r="H8" s="672" t="s">
        <v>277</v>
      </c>
      <c r="I8" s="680" t="s">
        <v>256</v>
      </c>
      <c r="J8" s="678" t="s">
        <v>278</v>
      </c>
      <c r="K8" s="550"/>
      <c r="M8" s="551"/>
      <c r="O8" s="552"/>
      <c r="P8" s="553"/>
      <c r="Q8" s="550"/>
      <c r="R8" s="554"/>
      <c r="S8" s="97"/>
      <c r="T8" s="97"/>
      <c r="U8" s="97"/>
      <c r="V8" s="113"/>
      <c r="W8" s="113"/>
      <c r="X8" s="113"/>
      <c r="Y8" s="113"/>
    </row>
    <row r="9" spans="1:25" ht="12.75">
      <c r="A9" s="518"/>
      <c r="B9" s="129"/>
      <c r="C9" s="129" t="s">
        <v>283</v>
      </c>
      <c r="D9" s="606" t="s">
        <v>68</v>
      </c>
      <c r="E9" s="262" t="s">
        <v>65</v>
      </c>
      <c r="F9" s="671"/>
      <c r="G9" s="673"/>
      <c r="H9" s="673"/>
      <c r="I9" s="681"/>
      <c r="J9" s="679"/>
      <c r="K9" s="550"/>
      <c r="M9" s="551"/>
      <c r="O9" s="552"/>
      <c r="P9" s="553"/>
      <c r="Q9" s="550"/>
      <c r="R9" s="554"/>
      <c r="S9" s="97"/>
      <c r="T9" s="97"/>
      <c r="U9" s="97"/>
      <c r="V9" s="113"/>
      <c r="W9" s="113"/>
      <c r="X9" s="113"/>
      <c r="Y9" s="113"/>
    </row>
    <row r="10" spans="1:25" ht="12.75">
      <c r="A10" s="519" t="s">
        <v>69</v>
      </c>
      <c r="B10" s="263"/>
      <c r="C10" s="233"/>
      <c r="D10" s="411"/>
      <c r="E10" s="527"/>
      <c r="F10" s="410"/>
      <c r="G10" s="261"/>
      <c r="H10" s="261"/>
      <c r="I10" s="124"/>
      <c r="J10" s="545"/>
      <c r="K10" s="411"/>
      <c r="M10" s="411"/>
      <c r="O10" s="411"/>
      <c r="P10" s="233"/>
      <c r="Q10" s="411"/>
      <c r="R10" s="539"/>
      <c r="S10" s="97"/>
      <c r="T10" s="97"/>
      <c r="U10" s="168"/>
      <c r="V10" s="113"/>
      <c r="W10" s="113"/>
      <c r="X10" s="113"/>
      <c r="Y10" s="113"/>
    </row>
    <row r="11" spans="1:25" ht="12.75">
      <c r="A11" s="520"/>
      <c r="B11" s="233"/>
      <c r="C11" s="233" t="s">
        <v>301</v>
      </c>
      <c r="D11" s="528">
        <v>48995</v>
      </c>
      <c r="E11" s="527">
        <v>12</v>
      </c>
      <c r="F11" s="125">
        <f>SUM(D11*E11)</f>
        <v>587940</v>
      </c>
      <c r="G11" s="124"/>
      <c r="H11" s="124"/>
      <c r="I11" s="124"/>
      <c r="J11" s="545"/>
      <c r="K11" s="411"/>
      <c r="M11" s="411"/>
      <c r="O11" s="411"/>
      <c r="P11" s="233"/>
      <c r="Q11" s="411"/>
      <c r="R11" s="540"/>
      <c r="S11" s="97"/>
      <c r="T11" s="97"/>
      <c r="U11" s="97"/>
      <c r="V11" s="113"/>
      <c r="W11" s="113"/>
      <c r="X11" s="113"/>
      <c r="Y11" s="113"/>
    </row>
    <row r="12" spans="1:25" ht="12.75">
      <c r="A12" s="520"/>
      <c r="B12" s="233"/>
      <c r="C12" s="233"/>
      <c r="D12" s="528"/>
      <c r="E12" s="527"/>
      <c r="F12" s="125">
        <f>D12*E12</f>
        <v>0</v>
      </c>
      <c r="G12" s="124"/>
      <c r="H12" s="124"/>
      <c r="I12" s="124"/>
      <c r="J12" s="545"/>
      <c r="K12" s="411"/>
      <c r="M12" s="411"/>
      <c r="O12" s="411"/>
      <c r="P12" s="233"/>
      <c r="Q12" s="411"/>
      <c r="R12" s="540"/>
      <c r="S12" s="97"/>
      <c r="T12" s="97"/>
      <c r="U12" s="97"/>
      <c r="V12" s="113"/>
      <c r="W12" s="113"/>
      <c r="X12" s="113"/>
      <c r="Y12" s="113"/>
    </row>
    <row r="13" spans="1:25" ht="12.75">
      <c r="A13" s="520" t="s">
        <v>70</v>
      </c>
      <c r="B13" s="233"/>
      <c r="C13" s="233"/>
      <c r="D13" s="411"/>
      <c r="E13" s="527"/>
      <c r="F13" s="125">
        <v>2060</v>
      </c>
      <c r="G13" s="124"/>
      <c r="H13" s="124"/>
      <c r="I13" s="256"/>
      <c r="J13" s="545"/>
      <c r="K13" s="411"/>
      <c r="M13" s="411"/>
      <c r="O13" s="411"/>
      <c r="P13" s="233"/>
      <c r="Q13" s="411"/>
      <c r="R13" s="540"/>
      <c r="S13" s="97"/>
      <c r="T13" s="97"/>
      <c r="U13" s="97"/>
      <c r="V13" s="113"/>
      <c r="W13" s="113"/>
      <c r="X13" s="113"/>
      <c r="Y13" s="113"/>
    </row>
    <row r="14" spans="1:25" ht="12.75">
      <c r="A14" s="520"/>
      <c r="B14" s="233"/>
      <c r="C14" s="233"/>
      <c r="D14" s="411"/>
      <c r="E14" s="527"/>
      <c r="F14" s="125">
        <v>0</v>
      </c>
      <c r="G14" s="124"/>
      <c r="H14" s="124"/>
      <c r="I14" s="256"/>
      <c r="J14" s="545"/>
      <c r="K14" s="411"/>
      <c r="M14" s="411"/>
      <c r="O14" s="411"/>
      <c r="P14" s="233"/>
      <c r="Q14" s="411"/>
      <c r="R14" s="540"/>
      <c r="S14" s="97"/>
      <c r="T14" s="97"/>
      <c r="U14" s="97"/>
      <c r="V14" s="113"/>
      <c r="W14" s="113"/>
      <c r="X14" s="113"/>
      <c r="Y14" s="113"/>
    </row>
    <row r="15" spans="1:25" ht="12.75">
      <c r="A15" s="520" t="s">
        <v>201</v>
      </c>
      <c r="B15" s="233"/>
      <c r="C15" s="233"/>
      <c r="D15" s="411"/>
      <c r="E15" s="527"/>
      <c r="F15" s="125"/>
      <c r="G15" s="124"/>
      <c r="H15" s="124"/>
      <c r="I15" s="256"/>
      <c r="J15" s="545"/>
      <c r="K15" s="411"/>
      <c r="M15" s="411"/>
      <c r="O15" s="411"/>
      <c r="P15" s="233"/>
      <c r="Q15" s="411"/>
      <c r="R15" s="540"/>
      <c r="S15" s="97"/>
      <c r="T15" s="97"/>
      <c r="U15" s="97"/>
      <c r="V15" s="113"/>
      <c r="W15" s="113"/>
      <c r="X15" s="113"/>
      <c r="Y15" s="113"/>
    </row>
    <row r="16" spans="1:25" ht="12.75">
      <c r="A16" s="520" t="s">
        <v>71</v>
      </c>
      <c r="B16" s="233"/>
      <c r="C16" s="233"/>
      <c r="D16" s="411"/>
      <c r="E16" s="527"/>
      <c r="F16" s="125"/>
      <c r="G16" s="124"/>
      <c r="H16" s="124"/>
      <c r="I16" s="256"/>
      <c r="J16" s="545"/>
      <c r="K16" s="411"/>
      <c r="M16" s="411"/>
      <c r="O16" s="411"/>
      <c r="P16" s="233"/>
      <c r="Q16" s="411"/>
      <c r="R16" s="540"/>
      <c r="S16" s="97"/>
      <c r="T16" s="97"/>
      <c r="U16" s="97"/>
      <c r="V16" s="113"/>
      <c r="W16" s="113"/>
      <c r="X16" s="113"/>
      <c r="Y16" s="113"/>
    </row>
    <row r="17" spans="1:25" ht="12.75">
      <c r="A17" s="520" t="s">
        <v>265</v>
      </c>
      <c r="B17" s="233"/>
      <c r="C17" s="233"/>
      <c r="D17" s="411"/>
      <c r="E17" s="527"/>
      <c r="F17" s="125"/>
      <c r="G17" s="124"/>
      <c r="H17" s="124"/>
      <c r="I17" s="256"/>
      <c r="J17" s="545"/>
      <c r="K17" s="411"/>
      <c r="M17" s="411"/>
      <c r="O17" s="411"/>
      <c r="P17" s="233"/>
      <c r="Q17" s="411"/>
      <c r="R17" s="540"/>
      <c r="S17" s="97"/>
      <c r="T17" s="97"/>
      <c r="U17" s="97"/>
      <c r="V17" s="113"/>
      <c r="W17" s="113"/>
      <c r="X17" s="113"/>
      <c r="Y17" s="113"/>
    </row>
    <row r="18" spans="1:25" ht="12.75">
      <c r="A18" s="520"/>
      <c r="B18" s="233"/>
      <c r="C18" s="257"/>
      <c r="D18" s="529"/>
      <c r="E18" s="527"/>
      <c r="F18" s="125"/>
      <c r="G18" s="124"/>
      <c r="H18" s="124"/>
      <c r="I18" s="256"/>
      <c r="J18" s="545"/>
      <c r="K18" s="411"/>
      <c r="M18" s="411"/>
      <c r="O18" s="411"/>
      <c r="P18" s="233"/>
      <c r="Q18" s="411"/>
      <c r="R18" s="540"/>
      <c r="S18" s="97"/>
      <c r="T18" s="97"/>
      <c r="U18" s="97"/>
      <c r="V18" s="113"/>
      <c r="W18" s="113"/>
      <c r="X18" s="113"/>
      <c r="Y18" s="113"/>
    </row>
    <row r="19" spans="1:25" ht="12.75">
      <c r="A19" s="519" t="s">
        <v>72</v>
      </c>
      <c r="B19" s="263"/>
      <c r="C19" s="233"/>
      <c r="D19" s="412"/>
      <c r="E19" s="527"/>
      <c r="F19" s="125"/>
      <c r="G19" s="124"/>
      <c r="H19" s="124"/>
      <c r="I19" s="256"/>
      <c r="J19" s="545"/>
      <c r="K19" s="411"/>
      <c r="M19" s="411"/>
      <c r="O19" s="411"/>
      <c r="P19" s="233"/>
      <c r="Q19" s="411"/>
      <c r="R19" s="540"/>
      <c r="S19" s="97"/>
      <c r="T19" s="97"/>
      <c r="U19" s="97"/>
      <c r="V19" s="113"/>
      <c r="W19" s="113"/>
      <c r="X19" s="113"/>
      <c r="Y19" s="113"/>
    </row>
    <row r="20" spans="1:25" ht="12.75">
      <c r="A20" s="520"/>
      <c r="B20" s="233"/>
      <c r="C20" s="233" t="s">
        <v>316</v>
      </c>
      <c r="D20" s="412">
        <v>15610</v>
      </c>
      <c r="E20" s="527">
        <v>11</v>
      </c>
      <c r="F20" s="125"/>
      <c r="G20" s="126">
        <f>SUM(D20*E20)</f>
        <v>171710</v>
      </c>
      <c r="H20" s="124"/>
      <c r="I20" s="256"/>
      <c r="J20" s="545"/>
      <c r="K20" s="411"/>
      <c r="M20" s="411"/>
      <c r="O20" s="411"/>
      <c r="P20" s="233"/>
      <c r="Q20" s="411"/>
      <c r="R20" s="540"/>
      <c r="S20" s="97"/>
      <c r="T20" s="97"/>
      <c r="U20" s="97"/>
      <c r="V20" s="113"/>
      <c r="W20" s="113"/>
      <c r="X20" s="113"/>
      <c r="Y20" s="113"/>
    </row>
    <row r="21" spans="1:25" ht="12.75">
      <c r="A21" s="520"/>
      <c r="B21" s="233"/>
      <c r="C21" s="233" t="s">
        <v>299</v>
      </c>
      <c r="D21" s="412">
        <v>803.4</v>
      </c>
      <c r="E21" s="527">
        <v>11</v>
      </c>
      <c r="F21" s="127"/>
      <c r="G21" s="126">
        <f>D21*E21</f>
        <v>8837.4</v>
      </c>
      <c r="H21" s="124"/>
      <c r="I21" s="256"/>
      <c r="J21" s="545"/>
      <c r="K21" s="411"/>
      <c r="M21" s="411"/>
      <c r="O21" s="411"/>
      <c r="P21" s="233"/>
      <c r="Q21" s="411"/>
      <c r="R21" s="540"/>
      <c r="S21" s="97"/>
      <c r="T21" s="97"/>
      <c r="U21" s="97"/>
      <c r="V21" s="113"/>
      <c r="W21" s="113"/>
      <c r="X21" s="113"/>
      <c r="Y21" s="113"/>
    </row>
    <row r="22" spans="1:25" ht="12.75">
      <c r="A22" s="519" t="s">
        <v>73</v>
      </c>
      <c r="B22" s="233"/>
      <c r="C22" s="233"/>
      <c r="D22" s="412"/>
      <c r="E22" s="527"/>
      <c r="F22" s="127"/>
      <c r="G22" s="124"/>
      <c r="H22" s="128"/>
      <c r="I22" s="259">
        <v>4500</v>
      </c>
      <c r="J22" s="546"/>
      <c r="K22" s="413"/>
      <c r="M22" s="413"/>
      <c r="O22" s="413"/>
      <c r="P22" s="541"/>
      <c r="Q22" s="413"/>
      <c r="R22" s="540"/>
      <c r="S22" s="97"/>
      <c r="T22" s="97"/>
      <c r="U22" s="97"/>
      <c r="V22" s="113"/>
      <c r="W22" s="113"/>
      <c r="X22" s="113"/>
      <c r="Y22" s="113"/>
    </row>
    <row r="23" spans="1:25" ht="12.75">
      <c r="A23" s="521" t="s">
        <v>257</v>
      </c>
      <c r="D23" s="414"/>
      <c r="E23" s="530"/>
      <c r="F23" s="166"/>
      <c r="G23" s="166"/>
      <c r="H23" s="166"/>
      <c r="I23" s="174"/>
      <c r="J23" s="547"/>
      <c r="K23" s="414"/>
      <c r="M23" s="413"/>
      <c r="O23" s="414"/>
      <c r="Q23" s="414"/>
      <c r="R23" s="540"/>
      <c r="S23" s="97"/>
      <c r="T23" s="97"/>
      <c r="U23" s="97"/>
      <c r="V23" s="113"/>
      <c r="W23" s="113"/>
      <c r="X23" s="113"/>
      <c r="Y23" s="113"/>
    </row>
    <row r="24" spans="1:25" ht="12.75">
      <c r="A24" s="522"/>
      <c r="B24" s="237"/>
      <c r="C24" s="233"/>
      <c r="D24" s="412"/>
      <c r="E24" s="527"/>
      <c r="F24" s="125"/>
      <c r="G24" s="126"/>
      <c r="H24" s="126">
        <v>0</v>
      </c>
      <c r="I24" s="260"/>
      <c r="J24" s="546"/>
      <c r="K24" s="412"/>
      <c r="M24" s="413"/>
      <c r="O24" s="413"/>
      <c r="P24" s="541"/>
      <c r="Q24" s="413"/>
      <c r="R24" s="540"/>
      <c r="S24" s="112"/>
      <c r="T24" s="112"/>
      <c r="U24" s="112"/>
      <c r="V24" s="113"/>
      <c r="W24" s="113"/>
      <c r="X24" s="113"/>
      <c r="Y24" s="113"/>
    </row>
    <row r="25" spans="1:25" ht="12.75">
      <c r="A25" s="522"/>
      <c r="B25" s="75"/>
      <c r="C25" s="75"/>
      <c r="D25" s="458"/>
      <c r="E25" s="459"/>
      <c r="F25" s="125"/>
      <c r="G25" s="126"/>
      <c r="H25" s="126"/>
      <c r="I25" s="260"/>
      <c r="J25" s="548"/>
      <c r="K25" s="412"/>
      <c r="M25" s="413"/>
      <c r="O25" s="542"/>
      <c r="P25" s="543"/>
      <c r="Q25" s="542"/>
      <c r="R25" s="540"/>
      <c r="S25" s="97"/>
      <c r="T25" s="97"/>
      <c r="U25" s="97"/>
      <c r="V25" s="113"/>
      <c r="W25" s="113"/>
      <c r="X25" s="113"/>
      <c r="Y25" s="113"/>
    </row>
    <row r="26" spans="1:25" ht="12.75">
      <c r="A26" s="520"/>
      <c r="B26" s="233"/>
      <c r="C26" s="233"/>
      <c r="D26" s="412"/>
      <c r="E26" s="527"/>
      <c r="F26" s="125"/>
      <c r="G26" s="126"/>
      <c r="H26" s="126">
        <v>0</v>
      </c>
      <c r="I26" s="260"/>
      <c r="J26" s="548"/>
      <c r="K26" s="412"/>
      <c r="M26" s="413"/>
      <c r="O26" s="542"/>
      <c r="P26" s="543"/>
      <c r="Q26" s="542"/>
      <c r="R26" s="540"/>
      <c r="S26" s="97"/>
      <c r="T26" s="97"/>
      <c r="U26" s="97"/>
      <c r="V26" s="113"/>
      <c r="W26" s="113"/>
      <c r="X26" s="113"/>
      <c r="Y26" s="113"/>
    </row>
    <row r="27" spans="1:25" ht="12.75">
      <c r="A27" s="520" t="s">
        <v>287</v>
      </c>
      <c r="B27" s="233"/>
      <c r="C27" s="233"/>
      <c r="D27" s="576">
        <v>239</v>
      </c>
      <c r="E27" s="527">
        <v>12</v>
      </c>
      <c r="F27" s="125"/>
      <c r="G27" s="124"/>
      <c r="H27" s="166"/>
      <c r="I27" s="126"/>
      <c r="J27" s="549">
        <f>SUM(D27*E27)</f>
        <v>2868</v>
      </c>
      <c r="K27" s="414"/>
      <c r="M27" s="413"/>
      <c r="O27" s="542"/>
      <c r="P27" s="544"/>
      <c r="Q27" s="412"/>
      <c r="R27" s="540"/>
      <c r="S27" s="97"/>
      <c r="T27" s="97"/>
      <c r="U27" s="97"/>
      <c r="V27" s="113"/>
      <c r="W27" s="113"/>
      <c r="X27" s="113"/>
      <c r="Y27" s="113"/>
    </row>
    <row r="28" spans="1:25" ht="12.75">
      <c r="A28" s="520" t="s">
        <v>74</v>
      </c>
      <c r="B28" s="233"/>
      <c r="C28" s="257" t="s">
        <v>318</v>
      </c>
      <c r="D28" s="412">
        <v>2497</v>
      </c>
      <c r="E28" s="527">
        <v>10</v>
      </c>
      <c r="F28" s="125">
        <v>0</v>
      </c>
      <c r="G28" s="126"/>
      <c r="H28" s="126">
        <f>SUM(D28*E28)</f>
        <v>24970</v>
      </c>
      <c r="I28" s="126"/>
      <c r="J28" s="549"/>
      <c r="K28" s="412"/>
      <c r="M28" s="413"/>
      <c r="O28" s="542"/>
      <c r="P28" s="544"/>
      <c r="Q28" s="412"/>
      <c r="R28" s="540"/>
      <c r="S28" s="97"/>
      <c r="T28" s="97"/>
      <c r="U28" s="97"/>
      <c r="V28" s="113"/>
      <c r="W28" s="113"/>
      <c r="X28" s="113"/>
      <c r="Y28" s="113"/>
    </row>
    <row r="29" spans="1:25" ht="12.75">
      <c r="A29" s="520" t="s">
        <v>75</v>
      </c>
      <c r="B29" s="233"/>
      <c r="C29" s="257" t="s">
        <v>280</v>
      </c>
      <c r="D29" s="412">
        <v>190.8</v>
      </c>
      <c r="E29" s="527">
        <v>8</v>
      </c>
      <c r="F29" s="125">
        <v>0</v>
      </c>
      <c r="G29" s="126"/>
      <c r="H29" s="126">
        <f>SUM(D29*E29)</f>
        <v>1526.4</v>
      </c>
      <c r="I29" s="126"/>
      <c r="J29" s="549"/>
      <c r="K29" s="412"/>
      <c r="M29" s="413"/>
      <c r="O29" s="542"/>
      <c r="P29" s="544"/>
      <c r="Q29" s="412"/>
      <c r="R29" s="540"/>
      <c r="S29" s="97"/>
      <c r="T29" s="97"/>
      <c r="U29" s="232"/>
      <c r="V29" s="113"/>
      <c r="W29" s="113"/>
      <c r="X29" s="113"/>
      <c r="Y29" s="113"/>
    </row>
    <row r="30" spans="1:25" ht="12.75">
      <c r="A30" s="523" t="s">
        <v>248</v>
      </c>
      <c r="C30" s="257" t="s">
        <v>279</v>
      </c>
      <c r="D30" s="412">
        <v>200</v>
      </c>
      <c r="E30" s="527">
        <v>4</v>
      </c>
      <c r="F30" s="166"/>
      <c r="G30" s="166"/>
      <c r="H30" s="126">
        <f>SUM(D30*E30)</f>
        <v>800</v>
      </c>
      <c r="I30" s="166"/>
      <c r="J30" s="547"/>
      <c r="K30" s="412"/>
      <c r="M30" s="413"/>
      <c r="O30" s="542"/>
      <c r="Q30" s="412"/>
      <c r="R30" s="540"/>
      <c r="S30" s="97"/>
      <c r="T30" s="97"/>
      <c r="U30" s="97"/>
      <c r="V30" s="113"/>
      <c r="W30" s="113"/>
      <c r="X30" s="113"/>
      <c r="Y30" s="113"/>
    </row>
    <row r="31" spans="1:25" ht="12.75">
      <c r="A31" s="520" t="s">
        <v>76</v>
      </c>
      <c r="B31" s="233"/>
      <c r="C31" s="257" t="s">
        <v>300</v>
      </c>
      <c r="D31" s="531">
        <v>320</v>
      </c>
      <c r="E31" s="532">
        <v>6</v>
      </c>
      <c r="F31" s="166"/>
      <c r="G31" s="166"/>
      <c r="H31" s="126">
        <f>SUM(D31*E31)</f>
        <v>1920</v>
      </c>
      <c r="I31" s="166"/>
      <c r="J31" s="547"/>
      <c r="K31" s="412"/>
      <c r="M31" s="413"/>
      <c r="O31" s="542"/>
      <c r="Q31" s="412"/>
      <c r="R31" s="540"/>
      <c r="S31" s="97"/>
      <c r="T31" s="97"/>
      <c r="U31" s="97"/>
      <c r="V31" s="113"/>
      <c r="W31" s="113"/>
      <c r="X31" s="113"/>
      <c r="Y31" s="113"/>
    </row>
    <row r="32" spans="1:25" ht="13.5" thickBot="1">
      <c r="A32" s="520"/>
      <c r="B32" s="233"/>
      <c r="C32" s="257"/>
      <c r="D32" s="258"/>
      <c r="E32" s="127"/>
      <c r="F32" s="125">
        <v>0</v>
      </c>
      <c r="G32" s="126"/>
      <c r="H32" s="126">
        <v>0</v>
      </c>
      <c r="I32" s="126"/>
      <c r="J32" s="549"/>
      <c r="K32" s="412"/>
      <c r="M32" s="413"/>
      <c r="O32" s="542"/>
      <c r="P32" s="544"/>
      <c r="Q32" s="412"/>
      <c r="R32" s="540"/>
      <c r="S32" s="97"/>
      <c r="T32" s="97"/>
      <c r="U32" s="97"/>
      <c r="V32" s="113"/>
      <c r="W32" s="113"/>
      <c r="X32" s="113"/>
      <c r="Y32" s="113"/>
    </row>
    <row r="33" spans="1:25" ht="13.5" thickBot="1">
      <c r="A33" s="524"/>
      <c r="B33" s="525" t="s">
        <v>77</v>
      </c>
      <c r="C33" s="525"/>
      <c r="D33" s="526"/>
      <c r="E33" s="559"/>
      <c r="F33" s="560">
        <f>SUM(F10:F32)</f>
        <v>590000</v>
      </c>
      <c r="G33" s="561">
        <f>SUM(G19:G32)</f>
        <v>180547.4</v>
      </c>
      <c r="H33" s="561">
        <f>SUM(H27:H32)</f>
        <v>29216.4</v>
      </c>
      <c r="I33" s="561">
        <f>SUM(I22:I32)</f>
        <v>4500</v>
      </c>
      <c r="J33" s="562">
        <f>SUM(J24:J32)</f>
        <v>2868</v>
      </c>
      <c r="K33" s="544"/>
      <c r="M33" s="413"/>
      <c r="O33" s="542"/>
      <c r="P33" s="544"/>
      <c r="Q33" s="412"/>
      <c r="R33" s="540"/>
      <c r="S33" s="232"/>
      <c r="T33" s="97"/>
      <c r="U33" s="97"/>
      <c r="V33" s="113"/>
      <c r="W33" s="113"/>
      <c r="X33" s="113"/>
      <c r="Y33" s="113"/>
    </row>
    <row r="34" spans="1:25" ht="13.5" thickBot="1">
      <c r="A34" s="555"/>
      <c r="B34" s="556" t="s">
        <v>288</v>
      </c>
      <c r="C34" s="556"/>
      <c r="D34" s="556"/>
      <c r="E34" s="557"/>
      <c r="F34" s="558">
        <f>SUM(F33:J33)</f>
        <v>807131.8</v>
      </c>
      <c r="G34" s="408">
        <f>SUM(G33:J33)</f>
        <v>217131.8</v>
      </c>
      <c r="H34" s="130"/>
      <c r="I34" s="130">
        <f>SUM(H33+J33)</f>
        <v>32084.4</v>
      </c>
      <c r="J34" s="109"/>
      <c r="K34" s="233"/>
      <c r="L34" s="233"/>
      <c r="M34" s="233"/>
      <c r="N34" s="541"/>
      <c r="O34" s="541"/>
      <c r="P34" s="233"/>
      <c r="Q34" s="233"/>
      <c r="R34" s="112"/>
      <c r="S34" s="97"/>
      <c r="T34" s="97"/>
      <c r="U34" s="97"/>
      <c r="V34" s="113"/>
      <c r="W34" s="113"/>
      <c r="X34" s="113"/>
      <c r="Y34" s="113"/>
    </row>
    <row r="35" spans="20:25" ht="12.75">
      <c r="T35" s="97"/>
      <c r="U35" s="97"/>
      <c r="V35" s="113"/>
      <c r="W35" s="113"/>
      <c r="X35" s="113"/>
      <c r="Y35" s="113"/>
    </row>
    <row r="36" spans="20:25" ht="12.75">
      <c r="T36" s="97"/>
      <c r="U36" s="97"/>
      <c r="V36" s="113"/>
      <c r="W36" s="113"/>
      <c r="X36" s="113"/>
      <c r="Y36" s="113"/>
    </row>
    <row r="37" spans="20:25" ht="12.75">
      <c r="T37" s="97"/>
      <c r="U37" s="97"/>
      <c r="V37" s="113"/>
      <c r="W37" s="113"/>
      <c r="X37" s="113"/>
      <c r="Y37" s="113"/>
    </row>
    <row r="38" spans="14:25" ht="12.75">
      <c r="N38" s="97"/>
      <c r="O38" s="112"/>
      <c r="P38" s="112"/>
      <c r="Q38" s="112"/>
      <c r="R38" s="112"/>
      <c r="S38" s="97"/>
      <c r="T38" s="97"/>
      <c r="U38" s="97"/>
      <c r="V38" s="113"/>
      <c r="W38" s="113"/>
      <c r="X38" s="113"/>
      <c r="Y38" s="113"/>
    </row>
    <row r="39" spans="14:25" ht="12.75">
      <c r="N39" s="97"/>
      <c r="O39" s="112"/>
      <c r="P39" s="112"/>
      <c r="Q39" s="112"/>
      <c r="R39" s="112"/>
      <c r="S39" s="97"/>
      <c r="T39" s="97"/>
      <c r="U39" s="97"/>
      <c r="V39" s="113"/>
      <c r="W39" s="113"/>
      <c r="X39" s="113"/>
      <c r="Y39" s="113"/>
    </row>
    <row r="40" spans="1:25" ht="12.75">
      <c r="A40" s="115" t="s">
        <v>282</v>
      </c>
      <c r="B40" s="115"/>
      <c r="C40" s="115"/>
      <c r="D40" s="115"/>
      <c r="E40" s="117"/>
      <c r="F40" s="117"/>
      <c r="G40" s="117"/>
      <c r="H40" s="112"/>
      <c r="I40" s="112"/>
      <c r="J40" s="115"/>
      <c r="K40" s="115"/>
      <c r="L40" s="112"/>
      <c r="M40" s="112"/>
      <c r="N40" s="97"/>
      <c r="O40" s="112"/>
      <c r="P40" s="112"/>
      <c r="Q40" s="112"/>
      <c r="R40" s="112"/>
      <c r="S40" s="97"/>
      <c r="T40" s="97"/>
      <c r="U40" s="97"/>
      <c r="V40" s="113"/>
      <c r="W40" s="113"/>
      <c r="X40" s="113"/>
      <c r="Y40" s="113"/>
    </row>
    <row r="41" spans="1:25" ht="13.5" thickBot="1">
      <c r="A41" s="112"/>
      <c r="B41" s="112"/>
      <c r="C41" s="112"/>
      <c r="D41" s="112"/>
      <c r="E41" s="117"/>
      <c r="F41" s="117"/>
      <c r="G41" s="117"/>
      <c r="H41" s="112"/>
      <c r="I41" s="112"/>
      <c r="J41" s="112"/>
      <c r="K41" s="112"/>
      <c r="L41" s="112"/>
      <c r="M41" s="112"/>
      <c r="N41" s="97"/>
      <c r="O41" s="112"/>
      <c r="P41" s="112"/>
      <c r="Q41" s="112"/>
      <c r="R41" s="112"/>
      <c r="S41" s="97"/>
      <c r="T41" s="97"/>
      <c r="U41" s="97"/>
      <c r="V41" s="113"/>
      <c r="W41" s="113"/>
      <c r="X41" s="113"/>
      <c r="Y41" s="113"/>
    </row>
    <row r="42" spans="1:25" ht="24" customHeight="1">
      <c r="A42" s="492"/>
      <c r="B42" s="493">
        <v>227</v>
      </c>
      <c r="C42" s="493" t="s">
        <v>298</v>
      </c>
      <c r="D42" s="493" t="s">
        <v>68</v>
      </c>
      <c r="E42" s="505"/>
      <c r="F42" s="508">
        <v>2025</v>
      </c>
      <c r="G42" s="494" t="s">
        <v>78</v>
      </c>
      <c r="H42" s="573">
        <v>2026</v>
      </c>
      <c r="I42" s="495" t="s">
        <v>78</v>
      </c>
      <c r="K42" s="563"/>
      <c r="M42" s="564"/>
      <c r="N42" s="565"/>
      <c r="O42" s="237"/>
      <c r="P42" s="112"/>
      <c r="Q42" s="112"/>
      <c r="R42" s="112"/>
      <c r="S42" s="97"/>
      <c r="T42" s="97"/>
      <c r="U42" s="97"/>
      <c r="V42" s="113"/>
      <c r="W42" s="113"/>
      <c r="X42" s="113"/>
      <c r="Y42" s="113"/>
    </row>
    <row r="43" spans="1:25" ht="12.75">
      <c r="A43" s="496" t="s">
        <v>69</v>
      </c>
      <c r="B43" s="235"/>
      <c r="C43" s="237"/>
      <c r="D43" s="237"/>
      <c r="E43" s="506"/>
      <c r="F43" s="509"/>
      <c r="G43" s="236"/>
      <c r="H43" s="510"/>
      <c r="I43" s="570"/>
      <c r="K43" s="566"/>
      <c r="M43" s="567"/>
      <c r="N43" s="233"/>
      <c r="O43" s="237"/>
      <c r="P43" s="112"/>
      <c r="Q43" s="112"/>
      <c r="R43" s="112"/>
      <c r="S43" s="97"/>
      <c r="T43" s="97"/>
      <c r="U43" s="97"/>
      <c r="V43" s="113"/>
      <c r="W43" s="113"/>
      <c r="X43" s="113"/>
      <c r="Y43" s="113"/>
    </row>
    <row r="44" spans="1:25" ht="12.75">
      <c r="A44" s="497"/>
      <c r="B44" s="237"/>
      <c r="C44" s="237" t="s">
        <v>311</v>
      </c>
      <c r="D44" s="238">
        <v>50668</v>
      </c>
      <c r="E44" s="506">
        <v>12</v>
      </c>
      <c r="F44" s="510">
        <v>608016</v>
      </c>
      <c r="G44" s="231">
        <v>610000</v>
      </c>
      <c r="H44" s="510">
        <v>608016</v>
      </c>
      <c r="I44" s="571">
        <v>610000</v>
      </c>
      <c r="K44" s="566"/>
      <c r="M44" s="568"/>
      <c r="N44" s="569"/>
      <c r="O44" s="237"/>
      <c r="P44" s="112"/>
      <c r="Q44" s="112"/>
      <c r="R44" s="112"/>
      <c r="S44" s="97"/>
      <c r="T44" s="97"/>
      <c r="U44" s="97"/>
      <c r="V44" s="113"/>
      <c r="W44" s="113"/>
      <c r="X44" s="113"/>
      <c r="Y44" s="113"/>
    </row>
    <row r="45" spans="1:25" ht="12.75">
      <c r="A45" s="497"/>
      <c r="B45" s="237"/>
      <c r="C45" s="237"/>
      <c r="D45" s="238"/>
      <c r="E45" s="506"/>
      <c r="F45" s="510">
        <f>D45*E45</f>
        <v>0</v>
      </c>
      <c r="G45" s="231"/>
      <c r="H45" s="513"/>
      <c r="I45" s="571"/>
      <c r="K45" s="566"/>
      <c r="M45" s="568"/>
      <c r="N45" s="569"/>
      <c r="O45" s="237"/>
      <c r="P45" s="112"/>
      <c r="Q45" s="112"/>
      <c r="R45" s="112"/>
      <c r="S45" s="97"/>
      <c r="T45" s="97"/>
      <c r="U45" s="97"/>
      <c r="V45" s="113"/>
      <c r="W45" s="113"/>
      <c r="X45" s="113"/>
      <c r="Y45" s="113"/>
    </row>
    <row r="46" spans="1:25" ht="12.75">
      <c r="A46" s="497" t="s">
        <v>70</v>
      </c>
      <c r="B46" s="237"/>
      <c r="C46" s="237"/>
      <c r="D46" s="237"/>
      <c r="E46" s="506"/>
      <c r="F46" s="510">
        <v>1984</v>
      </c>
      <c r="G46" s="231"/>
      <c r="H46" s="513">
        <v>1984</v>
      </c>
      <c r="I46" s="571"/>
      <c r="K46" s="566"/>
      <c r="M46" s="568"/>
      <c r="N46" s="569"/>
      <c r="O46" s="237"/>
      <c r="P46" s="112"/>
      <c r="Q46" s="112"/>
      <c r="R46" s="112"/>
      <c r="S46" s="97"/>
      <c r="T46" s="97"/>
      <c r="U46" s="97"/>
      <c r="V46" s="113"/>
      <c r="W46" s="113"/>
      <c r="X46" s="113"/>
      <c r="Y46" s="113"/>
    </row>
    <row r="47" spans="1:25" ht="12.75">
      <c r="A47" s="498"/>
      <c r="B47" s="237"/>
      <c r="C47" s="237"/>
      <c r="D47" s="237"/>
      <c r="E47" s="506"/>
      <c r="F47" s="510">
        <v>0</v>
      </c>
      <c r="G47" s="231"/>
      <c r="H47" s="513"/>
      <c r="I47" s="571"/>
      <c r="K47" s="566"/>
      <c r="M47" s="568"/>
      <c r="N47" s="569"/>
      <c r="O47" s="237"/>
      <c r="P47" s="112"/>
      <c r="Q47" s="112"/>
      <c r="R47" s="112"/>
      <c r="S47" s="97"/>
      <c r="T47" s="97"/>
      <c r="U47" s="97"/>
      <c r="V47" s="113"/>
      <c r="W47" s="113"/>
      <c r="X47" s="113"/>
      <c r="Y47" s="113"/>
    </row>
    <row r="48" spans="1:25" ht="12.75">
      <c r="A48" s="497"/>
      <c r="B48" s="237"/>
      <c r="C48" s="237"/>
      <c r="D48" s="237"/>
      <c r="E48" s="506"/>
      <c r="F48" s="510"/>
      <c r="G48" s="231"/>
      <c r="H48" s="513"/>
      <c r="I48" s="571"/>
      <c r="K48" s="566"/>
      <c r="M48" s="568"/>
      <c r="N48" s="569"/>
      <c r="O48" s="237"/>
      <c r="P48" s="112"/>
      <c r="Q48" s="112"/>
      <c r="R48" s="112"/>
      <c r="S48" s="97"/>
      <c r="T48" s="97"/>
      <c r="U48" s="97"/>
      <c r="V48" s="113"/>
      <c r="W48" s="113"/>
      <c r="X48" s="113"/>
      <c r="Y48" s="113"/>
    </row>
    <row r="49" spans="1:25" ht="12.75">
      <c r="A49" s="497"/>
      <c r="B49" s="237"/>
      <c r="C49" s="237"/>
      <c r="D49" s="237"/>
      <c r="E49" s="506"/>
      <c r="F49" s="510"/>
      <c r="G49" s="231"/>
      <c r="H49" s="513"/>
      <c r="I49" s="571"/>
      <c r="K49" s="566"/>
      <c r="M49" s="568"/>
      <c r="N49" s="569"/>
      <c r="O49" s="237"/>
      <c r="P49" s="112"/>
      <c r="Q49" s="112"/>
      <c r="R49" s="112"/>
      <c r="S49" s="97"/>
      <c r="T49" s="97"/>
      <c r="U49" s="97"/>
      <c r="V49" s="113"/>
      <c r="W49" s="113"/>
      <c r="X49" s="113"/>
      <c r="Y49" s="113"/>
    </row>
    <row r="50" spans="1:25" ht="12.75">
      <c r="A50" s="496" t="s">
        <v>72</v>
      </c>
      <c r="B50" s="235"/>
      <c r="C50" s="237"/>
      <c r="D50" s="234"/>
      <c r="E50" s="506"/>
      <c r="F50" s="510"/>
      <c r="G50" s="231"/>
      <c r="H50" s="513"/>
      <c r="I50" s="571"/>
      <c r="K50" s="566"/>
      <c r="M50" s="568"/>
      <c r="N50" s="569"/>
      <c r="O50" s="237"/>
      <c r="P50" s="112"/>
      <c r="Q50" s="112"/>
      <c r="R50" s="112"/>
      <c r="S50" s="97"/>
      <c r="T50" s="97"/>
      <c r="U50" s="97"/>
      <c r="V50" s="113"/>
      <c r="W50" s="113"/>
      <c r="X50" s="113"/>
      <c r="Y50" s="113"/>
    </row>
    <row r="51" spans="1:25" ht="12.75">
      <c r="A51" s="497"/>
      <c r="B51" s="237"/>
      <c r="C51" s="237" t="s">
        <v>317</v>
      </c>
      <c r="D51" s="234">
        <v>15610</v>
      </c>
      <c r="E51" s="506">
        <v>11</v>
      </c>
      <c r="F51" s="510">
        <f>SUM(D51*E51)</f>
        <v>171710</v>
      </c>
      <c r="G51" s="231"/>
      <c r="H51" s="513">
        <f>SUM(D51*E51)</f>
        <v>171710</v>
      </c>
      <c r="I51" s="571"/>
      <c r="K51" s="566"/>
      <c r="M51" s="568"/>
      <c r="N51" s="569"/>
      <c r="O51" s="237"/>
      <c r="P51" s="112"/>
      <c r="Q51" s="112"/>
      <c r="R51" s="112"/>
      <c r="S51" s="97"/>
      <c r="T51" s="97"/>
      <c r="U51" s="97"/>
      <c r="V51" s="113"/>
      <c r="W51" s="113"/>
      <c r="X51" s="113"/>
      <c r="Y51" s="113"/>
    </row>
    <row r="52" spans="1:25" ht="12.75">
      <c r="A52" s="499"/>
      <c r="B52" s="119"/>
      <c r="C52" s="119"/>
      <c r="D52" s="119"/>
      <c r="E52" s="267"/>
      <c r="F52" s="511"/>
      <c r="G52" s="119"/>
      <c r="H52" s="511"/>
      <c r="I52" s="571"/>
      <c r="K52" s="566"/>
      <c r="M52" s="568"/>
      <c r="N52" s="569"/>
      <c r="O52" s="237"/>
      <c r="P52" s="112"/>
      <c r="Q52" s="112"/>
      <c r="R52" s="112"/>
      <c r="S52" s="97"/>
      <c r="T52" s="97"/>
      <c r="U52" s="97"/>
      <c r="V52" s="113"/>
      <c r="W52" s="113"/>
      <c r="X52" s="113"/>
      <c r="Y52" s="113"/>
    </row>
    <row r="53" spans="1:25" ht="12.75">
      <c r="A53" s="497" t="s">
        <v>84</v>
      </c>
      <c r="B53" s="237"/>
      <c r="C53" s="237" t="s">
        <v>299</v>
      </c>
      <c r="D53" s="231">
        <v>803.4</v>
      </c>
      <c r="E53" s="506">
        <v>11</v>
      </c>
      <c r="F53" s="512">
        <f>SUM(D53*E53)</f>
        <v>8837.4</v>
      </c>
      <c r="G53" s="231"/>
      <c r="H53" s="513">
        <f>SUM(D53*E53)</f>
        <v>8837.4</v>
      </c>
      <c r="I53" s="571"/>
      <c r="K53" s="566"/>
      <c r="M53" s="568"/>
      <c r="N53" s="569"/>
      <c r="O53" s="237"/>
      <c r="P53" s="112"/>
      <c r="Q53" s="112"/>
      <c r="R53" s="112"/>
      <c r="S53" s="97"/>
      <c r="T53" s="97"/>
      <c r="U53" s="97"/>
      <c r="V53" s="113"/>
      <c r="W53" s="113"/>
      <c r="X53" s="113"/>
      <c r="Y53" s="113"/>
    </row>
    <row r="54" spans="1:25" ht="12.75">
      <c r="A54" s="499"/>
      <c r="B54" s="119"/>
      <c r="C54" s="119"/>
      <c r="D54" s="119"/>
      <c r="E54" s="267"/>
      <c r="F54" s="511"/>
      <c r="G54" s="119"/>
      <c r="H54" s="511"/>
      <c r="I54" s="570"/>
      <c r="K54" s="566"/>
      <c r="M54" s="568"/>
      <c r="N54" s="569"/>
      <c r="O54" s="237"/>
      <c r="P54" s="112"/>
      <c r="Q54" s="112"/>
      <c r="R54" s="112"/>
      <c r="S54" s="97"/>
      <c r="T54" s="97"/>
      <c r="U54" s="97"/>
      <c r="V54" s="113"/>
      <c r="W54" s="113"/>
      <c r="X54" s="113"/>
      <c r="Y54" s="113"/>
    </row>
    <row r="55" spans="1:25" ht="12.75">
      <c r="A55" s="497" t="s">
        <v>85</v>
      </c>
      <c r="B55" s="237"/>
      <c r="C55" s="237"/>
      <c r="D55" s="237"/>
      <c r="E55" s="506"/>
      <c r="F55" s="513">
        <v>4500</v>
      </c>
      <c r="G55" s="231"/>
      <c r="H55" s="513">
        <v>4500</v>
      </c>
      <c r="I55" s="570"/>
      <c r="K55" s="566"/>
      <c r="M55" s="568"/>
      <c r="N55" s="569"/>
      <c r="O55" s="237"/>
      <c r="P55" s="112"/>
      <c r="Q55" s="112"/>
      <c r="R55" s="112"/>
      <c r="S55" s="97"/>
      <c r="T55" s="97"/>
      <c r="U55" s="97"/>
      <c r="V55" s="113"/>
      <c r="W55" s="113"/>
      <c r="X55" s="113"/>
      <c r="Y55" s="113"/>
    </row>
    <row r="56" spans="1:25" ht="12.75">
      <c r="A56" s="497"/>
      <c r="B56" s="237"/>
      <c r="C56" s="237"/>
      <c r="D56" s="237"/>
      <c r="E56" s="506"/>
      <c r="F56" s="512"/>
      <c r="G56" s="264"/>
      <c r="H56" s="513"/>
      <c r="I56" s="570"/>
      <c r="K56" s="566"/>
      <c r="M56" s="568"/>
      <c r="N56" s="569"/>
      <c r="O56" s="237"/>
      <c r="P56" s="112"/>
      <c r="Q56" s="112"/>
      <c r="R56" s="112"/>
      <c r="S56" s="97"/>
      <c r="T56" s="97"/>
      <c r="U56" s="97"/>
      <c r="V56" s="113"/>
      <c r="W56" s="113"/>
      <c r="X56" s="113"/>
      <c r="Y56" s="113"/>
    </row>
    <row r="57" spans="1:25" ht="12.75">
      <c r="A57" s="497" t="s">
        <v>261</v>
      </c>
      <c r="B57" s="237"/>
      <c r="C57" s="237"/>
      <c r="D57" s="234"/>
      <c r="E57" s="506"/>
      <c r="F57" s="513"/>
      <c r="G57" s="234"/>
      <c r="H57" s="513"/>
      <c r="I57" s="570"/>
      <c r="K57" s="566"/>
      <c r="M57" s="568"/>
      <c r="N57" s="569"/>
      <c r="O57" s="237"/>
      <c r="P57" s="112"/>
      <c r="Q57" s="112"/>
      <c r="R57" s="112"/>
      <c r="S57" s="97"/>
      <c r="T57" s="97"/>
      <c r="U57" s="97"/>
      <c r="V57" s="113"/>
      <c r="W57" s="113"/>
      <c r="X57" s="113"/>
      <c r="Y57" s="113"/>
    </row>
    <row r="58" spans="1:25" ht="12.75">
      <c r="A58" s="497" t="s">
        <v>287</v>
      </c>
      <c r="B58" s="237"/>
      <c r="C58" s="237"/>
      <c r="D58" s="577">
        <v>239</v>
      </c>
      <c r="E58" s="506">
        <v>12</v>
      </c>
      <c r="F58" s="513">
        <f>SUM(D58*E58)</f>
        <v>2868</v>
      </c>
      <c r="G58" s="234"/>
      <c r="H58" s="513">
        <f>SUM(D58*E58)</f>
        <v>2868</v>
      </c>
      <c r="I58" s="570"/>
      <c r="K58" s="566"/>
      <c r="M58" s="568"/>
      <c r="N58" s="569"/>
      <c r="O58" s="237"/>
      <c r="P58" s="112"/>
      <c r="Q58" s="112"/>
      <c r="R58" s="112"/>
      <c r="S58" s="97"/>
      <c r="T58" s="97"/>
      <c r="U58" s="97"/>
      <c r="V58" s="113"/>
      <c r="W58" s="113"/>
      <c r="X58" s="113"/>
      <c r="Y58" s="113"/>
    </row>
    <row r="59" spans="1:25" ht="12.75">
      <c r="A59" s="497"/>
      <c r="B59" s="237"/>
      <c r="C59" s="237"/>
      <c r="D59" s="234"/>
      <c r="E59" s="506"/>
      <c r="F59" s="510"/>
      <c r="G59" s="265"/>
      <c r="H59" s="513"/>
      <c r="I59" s="570"/>
      <c r="K59" s="566"/>
      <c r="M59" s="568"/>
      <c r="N59" s="569"/>
      <c r="O59" s="237"/>
      <c r="P59" s="112"/>
      <c r="Q59" s="112"/>
      <c r="R59" s="112"/>
      <c r="S59" s="97"/>
      <c r="T59" s="97"/>
      <c r="U59" s="97"/>
      <c r="V59" s="113"/>
      <c r="W59" s="113"/>
      <c r="X59" s="113"/>
      <c r="Y59" s="113"/>
    </row>
    <row r="60" spans="1:25" ht="12.75">
      <c r="A60" s="497" t="s">
        <v>80</v>
      </c>
      <c r="B60" s="237"/>
      <c r="C60" s="237"/>
      <c r="D60" s="234"/>
      <c r="E60" s="506"/>
      <c r="F60" s="510"/>
      <c r="G60" s="231"/>
      <c r="H60" s="574"/>
      <c r="I60" s="570"/>
      <c r="K60" s="566"/>
      <c r="M60" s="568"/>
      <c r="N60" s="569"/>
      <c r="O60" s="237"/>
      <c r="P60" s="112"/>
      <c r="Q60" s="112"/>
      <c r="R60" s="112"/>
      <c r="S60" s="97"/>
      <c r="T60" s="97"/>
      <c r="U60" s="97"/>
      <c r="V60" s="113"/>
      <c r="W60" s="113"/>
      <c r="X60" s="113"/>
      <c r="Y60" s="113"/>
    </row>
    <row r="61" spans="1:25" ht="12.75">
      <c r="A61" s="497" t="s">
        <v>74</v>
      </c>
      <c r="B61" s="237"/>
      <c r="C61" s="266" t="s">
        <v>319</v>
      </c>
      <c r="D61" s="234">
        <v>2497</v>
      </c>
      <c r="E61" s="506">
        <v>10</v>
      </c>
      <c r="F61" s="510">
        <f>SUM(D61*E61)</f>
        <v>24970</v>
      </c>
      <c r="G61" s="231"/>
      <c r="H61" s="513">
        <f>SUM(D61*E61)</f>
        <v>24970</v>
      </c>
      <c r="I61" s="570"/>
      <c r="K61" s="566"/>
      <c r="M61" s="568"/>
      <c r="N61" s="569"/>
      <c r="O61" s="237"/>
      <c r="P61" s="112"/>
      <c r="Q61" s="112"/>
      <c r="R61" s="112"/>
      <c r="S61" s="97"/>
      <c r="T61" s="97"/>
      <c r="U61" s="97"/>
      <c r="V61" s="113"/>
      <c r="W61" s="113"/>
      <c r="X61" s="113"/>
      <c r="Y61" s="113"/>
    </row>
    <row r="62" spans="1:25" ht="12.75">
      <c r="A62" s="497" t="s">
        <v>76</v>
      </c>
      <c r="B62" s="237"/>
      <c r="C62" s="266" t="s">
        <v>284</v>
      </c>
      <c r="D62" s="234">
        <v>320</v>
      </c>
      <c r="E62" s="506">
        <v>6</v>
      </c>
      <c r="F62" s="510">
        <f>SUM(D62*E62)</f>
        <v>1920</v>
      </c>
      <c r="G62" s="231"/>
      <c r="H62" s="513">
        <f>SUM(D62*E62)</f>
        <v>1920</v>
      </c>
      <c r="I62" s="570"/>
      <c r="K62" s="566"/>
      <c r="M62" s="568"/>
      <c r="N62" s="569"/>
      <c r="O62" s="237"/>
      <c r="P62" s="112"/>
      <c r="Q62" s="112"/>
      <c r="R62" s="112"/>
      <c r="S62" s="97"/>
      <c r="T62" s="97"/>
      <c r="U62" s="97"/>
      <c r="V62" s="113"/>
      <c r="W62" s="113"/>
      <c r="X62" s="113"/>
      <c r="Y62" s="113"/>
    </row>
    <row r="63" spans="1:25" ht="12.75">
      <c r="A63" s="497" t="s">
        <v>75</v>
      </c>
      <c r="B63" s="237"/>
      <c r="C63" s="266" t="s">
        <v>285</v>
      </c>
      <c r="D63" s="234">
        <v>190.8</v>
      </c>
      <c r="E63" s="506">
        <v>8</v>
      </c>
      <c r="F63" s="510">
        <f>SUM(D63*E63)</f>
        <v>1526.4</v>
      </c>
      <c r="G63" s="231"/>
      <c r="H63" s="513">
        <f>SUM(D63*E63)</f>
        <v>1526.4</v>
      </c>
      <c r="I63" s="570"/>
      <c r="K63" s="566"/>
      <c r="M63" s="568"/>
      <c r="N63" s="569"/>
      <c r="O63" s="237"/>
      <c r="P63" s="112"/>
      <c r="Q63" s="112"/>
      <c r="R63" s="112"/>
      <c r="S63" s="97"/>
      <c r="T63" s="97"/>
      <c r="U63" s="97"/>
      <c r="V63" s="113"/>
      <c r="W63" s="113"/>
      <c r="X63" s="113"/>
      <c r="Y63" s="113"/>
    </row>
    <row r="64" spans="1:25" ht="12.75">
      <c r="A64" s="500" t="s">
        <v>248</v>
      </c>
      <c r="B64" s="119"/>
      <c r="C64" s="266" t="s">
        <v>286</v>
      </c>
      <c r="D64" s="231">
        <v>200</v>
      </c>
      <c r="E64" s="506">
        <v>4</v>
      </c>
      <c r="F64" s="510">
        <f>SUM(D64*E64)</f>
        <v>800</v>
      </c>
      <c r="G64" s="231"/>
      <c r="H64" s="513">
        <f>SUM(D64*E64)</f>
        <v>800</v>
      </c>
      <c r="I64" s="570"/>
      <c r="K64" s="566"/>
      <c r="M64" s="568"/>
      <c r="N64" s="569"/>
      <c r="O64" s="237"/>
      <c r="P64" s="112"/>
      <c r="Q64" s="112"/>
      <c r="R64" s="112"/>
      <c r="S64" s="97"/>
      <c r="T64" s="97"/>
      <c r="U64" s="97"/>
      <c r="V64" s="113"/>
      <c r="W64" s="113"/>
      <c r="X64" s="113"/>
      <c r="Y64" s="113"/>
    </row>
    <row r="65" spans="1:25" ht="12.75">
      <c r="A65" s="501"/>
      <c r="B65" s="240" t="s">
        <v>77</v>
      </c>
      <c r="C65" s="240"/>
      <c r="D65" s="241"/>
      <c r="E65" s="507"/>
      <c r="F65" s="514">
        <f>SUM(F44:F64)</f>
        <v>827131.8</v>
      </c>
      <c r="G65" s="415">
        <f>SUM(G44:G64)</f>
        <v>610000</v>
      </c>
      <c r="H65" s="575">
        <f>SUM(H44:H64)</f>
        <v>827131.8</v>
      </c>
      <c r="I65" s="572">
        <f>SUM(I44:I64)</f>
        <v>610000</v>
      </c>
      <c r="K65" s="566"/>
      <c r="M65" s="231"/>
      <c r="N65" s="569"/>
      <c r="O65" s="237"/>
      <c r="P65" s="112"/>
      <c r="Q65" s="112"/>
      <c r="R65" s="112"/>
      <c r="S65" s="97"/>
      <c r="T65" s="97"/>
      <c r="U65" s="97"/>
      <c r="V65" s="113"/>
      <c r="W65" s="113"/>
      <c r="X65" s="113"/>
      <c r="Y65" s="113"/>
    </row>
    <row r="66" spans="1:25" ht="13.5" thickBot="1">
      <c r="A66" s="502"/>
      <c r="B66" s="503"/>
      <c r="C66" s="503"/>
      <c r="D66" s="503" t="s">
        <v>81</v>
      </c>
      <c r="E66" s="504"/>
      <c r="F66" s="676">
        <v>2025</v>
      </c>
      <c r="G66" s="677"/>
      <c r="H66" s="674">
        <v>2026</v>
      </c>
      <c r="I66" s="675"/>
      <c r="J66" s="235"/>
      <c r="K66" s="235"/>
      <c r="L66" s="235"/>
      <c r="M66" s="235"/>
      <c r="N66" s="237"/>
      <c r="O66" s="237"/>
      <c r="P66" s="112"/>
      <c r="Q66" s="112"/>
      <c r="R66" s="112"/>
      <c r="S66" s="97"/>
      <c r="T66" s="97"/>
      <c r="U66" s="97"/>
      <c r="V66" s="113"/>
      <c r="W66" s="113"/>
      <c r="X66" s="113"/>
      <c r="Y66" s="113"/>
    </row>
    <row r="67" spans="1:25" ht="12.75">
      <c r="A67" s="237"/>
      <c r="B67" s="237"/>
      <c r="C67" s="237"/>
      <c r="D67" s="237"/>
      <c r="E67" s="239"/>
      <c r="F67" s="239"/>
      <c r="G67" s="239"/>
      <c r="H67" s="237"/>
      <c r="I67" s="237"/>
      <c r="J67" s="237"/>
      <c r="K67" s="237"/>
      <c r="L67" s="237"/>
      <c r="M67" s="237"/>
      <c r="N67" s="99"/>
      <c r="O67" s="237"/>
      <c r="P67" s="112"/>
      <c r="Q67" s="112"/>
      <c r="R67" s="112"/>
      <c r="S67" s="97"/>
      <c r="T67" s="97"/>
      <c r="U67" s="97"/>
      <c r="V67" s="113"/>
      <c r="W67" s="113"/>
      <c r="X67" s="113"/>
      <c r="Y67" s="113"/>
    </row>
    <row r="68" spans="1:25" ht="12.75">
      <c r="A68" s="99"/>
      <c r="B68" s="99"/>
      <c r="C68" s="99"/>
      <c r="D68" s="99"/>
      <c r="E68" s="170"/>
      <c r="F68" s="170"/>
      <c r="G68" s="170"/>
      <c r="H68" s="99"/>
      <c r="I68" s="99"/>
      <c r="J68" s="237"/>
      <c r="K68" s="237"/>
      <c r="L68" s="237"/>
      <c r="M68" s="237"/>
      <c r="N68" s="99"/>
      <c r="O68" s="237"/>
      <c r="P68" s="112"/>
      <c r="Q68" s="112"/>
      <c r="R68" s="112"/>
      <c r="S68" s="97"/>
      <c r="T68" s="97"/>
      <c r="U68" s="97"/>
      <c r="V68" s="113"/>
      <c r="W68" s="113"/>
      <c r="X68" s="113"/>
      <c r="Y68" s="113"/>
    </row>
    <row r="69" spans="1:25" ht="12.75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99"/>
      <c r="O69" s="237"/>
      <c r="P69" s="112"/>
      <c r="Q69" s="112"/>
      <c r="R69" s="112"/>
      <c r="S69" s="97"/>
      <c r="T69" s="97"/>
      <c r="U69" s="97"/>
      <c r="V69" s="113"/>
      <c r="W69" s="113"/>
      <c r="X69" s="113"/>
      <c r="Y69" s="113"/>
    </row>
    <row r="70" spans="1:25" ht="12.75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99"/>
      <c r="O70" s="237"/>
      <c r="P70" s="112"/>
      <c r="Q70" s="112"/>
      <c r="R70" s="112"/>
      <c r="S70" s="97"/>
      <c r="T70" s="97"/>
      <c r="U70" s="97"/>
      <c r="V70" s="113"/>
      <c r="W70" s="113"/>
      <c r="X70" s="113"/>
      <c r="Y70" s="113"/>
    </row>
    <row r="71" spans="1:25" ht="12.75">
      <c r="A71" s="99" t="s">
        <v>250</v>
      </c>
      <c r="B71" s="242"/>
      <c r="C71" s="242"/>
      <c r="D71" s="119"/>
      <c r="E71" s="119"/>
      <c r="F71" s="119"/>
      <c r="G71" s="119"/>
      <c r="H71" s="119"/>
      <c r="I71" s="119"/>
      <c r="J71" s="99"/>
      <c r="K71" s="99"/>
      <c r="L71" s="99"/>
      <c r="M71" s="99"/>
      <c r="N71" s="119"/>
      <c r="O71" s="119"/>
      <c r="P71" s="112"/>
      <c r="Q71" s="112"/>
      <c r="R71" s="112"/>
      <c r="S71" s="97"/>
      <c r="T71" s="97"/>
      <c r="U71" s="97"/>
      <c r="V71" s="113"/>
      <c r="W71" s="113"/>
      <c r="X71" s="113"/>
      <c r="Y71" s="113"/>
    </row>
    <row r="72" spans="1:25" ht="12.75">
      <c r="A72" s="119"/>
      <c r="B72" s="119"/>
      <c r="C72" s="119"/>
      <c r="D72" s="119"/>
      <c r="E72" s="119"/>
      <c r="F72" s="119"/>
      <c r="G72" s="119"/>
      <c r="H72" s="170" t="s">
        <v>63</v>
      </c>
      <c r="I72" s="170"/>
      <c r="J72" s="99"/>
      <c r="K72" s="99"/>
      <c r="L72" s="99"/>
      <c r="M72" s="99"/>
      <c r="N72" s="119"/>
      <c r="O72" s="119"/>
      <c r="P72" s="112"/>
      <c r="Q72" s="112"/>
      <c r="R72" s="112"/>
      <c r="S72" s="97"/>
      <c r="T72" s="97"/>
      <c r="U72" s="97"/>
      <c r="V72" s="113"/>
      <c r="W72" s="113"/>
      <c r="X72" s="113"/>
      <c r="Y72" s="113"/>
    </row>
    <row r="73" spans="10:25" ht="12.75">
      <c r="J73" s="109"/>
      <c r="K73" s="109"/>
      <c r="L73" s="109"/>
      <c r="M73" s="109"/>
      <c r="P73" s="112"/>
      <c r="Q73" s="112"/>
      <c r="R73" s="112"/>
      <c r="S73" s="97"/>
      <c r="T73" s="97"/>
      <c r="U73" s="97"/>
      <c r="V73" s="113"/>
      <c r="W73" s="113"/>
      <c r="X73" s="113"/>
      <c r="Y73" s="113"/>
    </row>
    <row r="74" spans="10:25" ht="12.75">
      <c r="J74" s="109"/>
      <c r="K74" s="109"/>
      <c r="L74" s="109"/>
      <c r="M74" s="109"/>
      <c r="P74" s="112"/>
      <c r="Q74" s="112"/>
      <c r="R74" s="112"/>
      <c r="S74" s="97"/>
      <c r="T74" s="97"/>
      <c r="U74" s="97"/>
      <c r="V74" s="113"/>
      <c r="W74" s="113"/>
      <c r="X74" s="113"/>
      <c r="Y74" s="113"/>
    </row>
    <row r="75" spans="10:25" ht="12.75">
      <c r="J75" s="109"/>
      <c r="K75" s="109"/>
      <c r="L75" s="109"/>
      <c r="M75" s="109"/>
      <c r="P75" s="112"/>
      <c r="Q75" s="112"/>
      <c r="R75" s="112"/>
      <c r="S75" s="97"/>
      <c r="T75" s="97"/>
      <c r="U75" s="97"/>
      <c r="V75" s="113"/>
      <c r="W75" s="113"/>
      <c r="X75" s="113"/>
      <c r="Y75" s="113"/>
    </row>
    <row r="76" spans="10:25" ht="12.75">
      <c r="J76" s="109"/>
      <c r="K76" s="109"/>
      <c r="L76" s="109"/>
      <c r="M76" s="109"/>
      <c r="P76" s="112"/>
      <c r="Q76" s="112"/>
      <c r="R76" s="112"/>
      <c r="S76" s="97"/>
      <c r="T76" s="97"/>
      <c r="U76" s="97"/>
      <c r="V76" s="113"/>
      <c r="W76" s="113"/>
      <c r="X76" s="113"/>
      <c r="Y76" s="113"/>
    </row>
    <row r="77" spans="10:25" ht="12.75">
      <c r="J77" s="109"/>
      <c r="K77" s="109"/>
      <c r="L77" s="109"/>
      <c r="M77" s="109"/>
      <c r="P77" s="112"/>
      <c r="Q77" s="112"/>
      <c r="R77" s="112"/>
      <c r="S77" s="97"/>
      <c r="T77" s="97"/>
      <c r="U77" s="97"/>
      <c r="V77" s="113"/>
      <c r="W77" s="113"/>
      <c r="X77" s="113"/>
      <c r="Y77" s="113"/>
    </row>
    <row r="78" spans="10:25" ht="12.75">
      <c r="J78" s="109"/>
      <c r="K78" s="109"/>
      <c r="L78" s="109"/>
      <c r="M78" s="109"/>
      <c r="P78" s="112"/>
      <c r="Q78" s="112"/>
      <c r="R78" s="112"/>
      <c r="S78" s="97"/>
      <c r="T78" s="97"/>
      <c r="U78" s="97"/>
      <c r="V78" s="113"/>
      <c r="W78" s="113"/>
      <c r="X78" s="113"/>
      <c r="Y78" s="113"/>
    </row>
    <row r="79" spans="16:25" ht="12.75">
      <c r="P79" s="112"/>
      <c r="Q79" s="112"/>
      <c r="R79" s="112"/>
      <c r="S79" s="97"/>
      <c r="T79" s="97"/>
      <c r="U79" s="97"/>
      <c r="V79" s="113"/>
      <c r="W79" s="113"/>
      <c r="X79" s="113"/>
      <c r="Y79" s="113"/>
    </row>
    <row r="80" spans="10:25" ht="12.75">
      <c r="J80" s="112"/>
      <c r="K80" s="112"/>
      <c r="L80" s="112"/>
      <c r="M80" s="112"/>
      <c r="N80" s="97"/>
      <c r="O80" s="112"/>
      <c r="P80" s="112"/>
      <c r="Q80" s="112"/>
      <c r="R80" s="112"/>
      <c r="S80" s="97"/>
      <c r="T80" s="97"/>
      <c r="U80" s="97"/>
      <c r="V80" s="113"/>
      <c r="W80" s="113"/>
      <c r="X80" s="113"/>
      <c r="Y80" s="113"/>
    </row>
    <row r="81" spans="1:25" ht="12.75">
      <c r="A81" s="97"/>
      <c r="B81" s="97"/>
      <c r="C81" s="97"/>
      <c r="D81" s="97"/>
      <c r="E81" s="111"/>
      <c r="F81" s="111"/>
      <c r="G81" s="111"/>
      <c r="H81" s="97"/>
      <c r="I81" s="97"/>
      <c r="J81" s="112"/>
      <c r="K81" s="112"/>
      <c r="L81" s="112"/>
      <c r="M81" s="112"/>
      <c r="N81" s="97"/>
      <c r="O81" s="112"/>
      <c r="P81" s="112"/>
      <c r="Q81" s="112"/>
      <c r="R81" s="112"/>
      <c r="S81" s="97"/>
      <c r="T81" s="97"/>
      <c r="U81" s="97"/>
      <c r="V81" s="113"/>
      <c r="W81" s="113"/>
      <c r="X81" s="113"/>
      <c r="Y81" s="113"/>
    </row>
    <row r="82" spans="1:25" ht="12.75">
      <c r="A82" s="98"/>
      <c r="B82" s="98"/>
      <c r="C82" s="98"/>
      <c r="D82" s="98"/>
      <c r="E82" s="114"/>
      <c r="F82" s="114"/>
      <c r="G82" s="114"/>
      <c r="H82" s="97"/>
      <c r="I82" s="97"/>
      <c r="J82" s="112"/>
      <c r="K82" s="112"/>
      <c r="L82" s="112"/>
      <c r="M82" s="112"/>
      <c r="N82" s="97"/>
      <c r="O82" s="112"/>
      <c r="P82" s="112"/>
      <c r="Q82" s="112"/>
      <c r="R82" s="112"/>
      <c r="S82" s="97"/>
      <c r="T82" s="97"/>
      <c r="U82" s="97"/>
      <c r="V82" s="113"/>
      <c r="W82" s="113"/>
      <c r="X82" s="113"/>
      <c r="Y82" s="113"/>
    </row>
    <row r="83" spans="1:25" ht="12.75">
      <c r="A83" s="98"/>
      <c r="B83" s="98"/>
      <c r="C83" s="98"/>
      <c r="D83" s="98"/>
      <c r="E83" s="114"/>
      <c r="F83" s="114"/>
      <c r="G83" s="114"/>
      <c r="H83" s="97"/>
      <c r="I83" s="97"/>
      <c r="J83" s="112"/>
      <c r="K83" s="112"/>
      <c r="L83" s="112"/>
      <c r="M83" s="112"/>
      <c r="N83" s="97"/>
      <c r="O83" s="112"/>
      <c r="P83" s="112"/>
      <c r="Q83" s="112"/>
      <c r="R83" s="112"/>
      <c r="S83" s="97"/>
      <c r="T83" s="97"/>
      <c r="U83" s="97"/>
      <c r="V83" s="113"/>
      <c r="W83" s="113"/>
      <c r="X83" s="113"/>
      <c r="Y83" s="113"/>
    </row>
    <row r="84" spans="1:25" ht="12.75">
      <c r="A84" s="98"/>
      <c r="B84" s="98"/>
      <c r="C84" s="98"/>
      <c r="D84" s="98"/>
      <c r="E84" s="114"/>
      <c r="F84" s="114"/>
      <c r="G84" s="114"/>
      <c r="H84" s="97"/>
      <c r="I84" s="97"/>
      <c r="J84" s="112"/>
      <c r="K84" s="112"/>
      <c r="L84" s="112"/>
      <c r="M84" s="112"/>
      <c r="N84" s="97"/>
      <c r="O84" s="112"/>
      <c r="P84" s="112"/>
      <c r="Q84" s="112"/>
      <c r="R84" s="112"/>
      <c r="S84" s="97"/>
      <c r="T84" s="97"/>
      <c r="U84" s="97"/>
      <c r="V84" s="113"/>
      <c r="W84" s="113"/>
      <c r="X84" s="113"/>
      <c r="Y84" s="113"/>
    </row>
    <row r="85" spans="1:25" ht="12.75">
      <c r="A85" s="97"/>
      <c r="B85" s="97"/>
      <c r="C85" s="97"/>
      <c r="D85" s="97"/>
      <c r="E85" s="111"/>
      <c r="F85" s="111"/>
      <c r="G85" s="111"/>
      <c r="H85" s="97"/>
      <c r="I85" s="97"/>
      <c r="J85" s="112"/>
      <c r="K85" s="112"/>
      <c r="L85" s="112"/>
      <c r="M85" s="112"/>
      <c r="N85" s="97"/>
      <c r="O85" s="112"/>
      <c r="P85" s="112"/>
      <c r="Q85" s="112"/>
      <c r="R85" s="112"/>
      <c r="S85" s="97"/>
      <c r="T85" s="97"/>
      <c r="U85" s="97"/>
      <c r="V85" s="113"/>
      <c r="W85" s="113"/>
      <c r="X85" s="113"/>
      <c r="Y85" s="113"/>
    </row>
    <row r="86" spans="1:25" ht="12.75">
      <c r="A86" s="97"/>
      <c r="B86" s="97"/>
      <c r="C86" s="97"/>
      <c r="D86" s="97"/>
      <c r="E86" s="111"/>
      <c r="F86" s="111"/>
      <c r="G86" s="111"/>
      <c r="H86" s="97"/>
      <c r="I86" s="97"/>
      <c r="J86" s="112"/>
      <c r="K86" s="112"/>
      <c r="L86" s="112"/>
      <c r="M86" s="112"/>
      <c r="N86" s="97"/>
      <c r="O86" s="112"/>
      <c r="P86" s="112"/>
      <c r="Q86" s="112"/>
      <c r="R86" s="112"/>
      <c r="S86" s="97"/>
      <c r="T86" s="97"/>
      <c r="U86" s="97"/>
      <c r="V86" s="113"/>
      <c r="W86" s="113"/>
      <c r="X86" s="113"/>
      <c r="Y86" s="113"/>
    </row>
    <row r="87" spans="1:25" ht="12.75">
      <c r="A87" s="97"/>
      <c r="B87" s="97"/>
      <c r="C87" s="97"/>
      <c r="D87" s="97"/>
      <c r="E87" s="111"/>
      <c r="F87" s="111"/>
      <c r="G87" s="111"/>
      <c r="H87" s="97"/>
      <c r="I87" s="97"/>
      <c r="J87" s="112"/>
      <c r="K87" s="112"/>
      <c r="L87" s="112"/>
      <c r="M87" s="112"/>
      <c r="N87" s="97"/>
      <c r="O87" s="112"/>
      <c r="P87" s="112"/>
      <c r="Q87" s="112"/>
      <c r="R87" s="112"/>
      <c r="S87" s="97"/>
      <c r="T87" s="97"/>
      <c r="U87" s="97"/>
      <c r="V87" s="113"/>
      <c r="W87" s="113"/>
      <c r="X87" s="113"/>
      <c r="Y87" s="113"/>
    </row>
    <row r="88" spans="1:25" ht="12.75">
      <c r="A88" s="97"/>
      <c r="B88" s="97"/>
      <c r="C88" s="97"/>
      <c r="D88" s="97"/>
      <c r="E88" s="111"/>
      <c r="F88" s="111"/>
      <c r="G88" s="111"/>
      <c r="H88" s="97"/>
      <c r="I88" s="97"/>
      <c r="J88" s="112"/>
      <c r="K88" s="112"/>
      <c r="L88" s="112"/>
      <c r="M88" s="112"/>
      <c r="N88" s="97"/>
      <c r="O88" s="112"/>
      <c r="P88" s="112"/>
      <c r="Q88" s="112"/>
      <c r="R88" s="112"/>
      <c r="S88" s="97"/>
      <c r="T88" s="97"/>
      <c r="U88" s="97"/>
      <c r="V88" s="113"/>
      <c r="W88" s="113"/>
      <c r="X88" s="113"/>
      <c r="Y88" s="113"/>
    </row>
    <row r="89" spans="1:25" ht="12.75">
      <c r="A89" s="97"/>
      <c r="B89" s="97"/>
      <c r="C89" s="97"/>
      <c r="D89" s="97"/>
      <c r="E89" s="111"/>
      <c r="F89" s="111"/>
      <c r="G89" s="111"/>
      <c r="H89" s="97"/>
      <c r="I89" s="97"/>
      <c r="J89" s="112"/>
      <c r="K89" s="112"/>
      <c r="L89" s="112"/>
      <c r="M89" s="112"/>
      <c r="N89" s="97"/>
      <c r="O89" s="112"/>
      <c r="P89" s="112"/>
      <c r="Q89" s="112"/>
      <c r="R89" s="112"/>
      <c r="S89" s="97"/>
      <c r="T89" s="97"/>
      <c r="U89" s="97"/>
      <c r="V89" s="113"/>
      <c r="W89" s="113"/>
      <c r="X89" s="113"/>
      <c r="Y89" s="113"/>
    </row>
    <row r="90" spans="1:25" ht="12.75">
      <c r="A90" s="97"/>
      <c r="B90" s="97"/>
      <c r="C90" s="97"/>
      <c r="D90" s="97"/>
      <c r="E90" s="111"/>
      <c r="F90" s="111"/>
      <c r="G90" s="111"/>
      <c r="H90" s="97"/>
      <c r="I90" s="97"/>
      <c r="J90" s="112"/>
      <c r="K90" s="112"/>
      <c r="L90" s="112"/>
      <c r="M90" s="112"/>
      <c r="N90" s="97"/>
      <c r="O90" s="112"/>
      <c r="P90" s="112"/>
      <c r="Q90" s="112"/>
      <c r="R90" s="112"/>
      <c r="S90" s="97"/>
      <c r="T90" s="97"/>
      <c r="U90" s="97"/>
      <c r="V90" s="113"/>
      <c r="W90" s="113"/>
      <c r="X90" s="113"/>
      <c r="Y90" s="113"/>
    </row>
    <row r="91" spans="1:25" ht="12.75">
      <c r="A91" s="97"/>
      <c r="B91" s="97"/>
      <c r="C91" s="97"/>
      <c r="D91" s="97"/>
      <c r="E91" s="111"/>
      <c r="F91" s="111"/>
      <c r="G91" s="111"/>
      <c r="H91" s="97"/>
      <c r="I91" s="97"/>
      <c r="J91" s="112"/>
      <c r="K91" s="112"/>
      <c r="L91" s="112"/>
      <c r="M91" s="112"/>
      <c r="N91" s="112"/>
      <c r="O91" s="112"/>
      <c r="P91" s="112"/>
      <c r="Q91" s="112"/>
      <c r="R91" s="112"/>
      <c r="S91" s="97"/>
      <c r="T91" s="97"/>
      <c r="U91" s="97"/>
      <c r="V91" s="113"/>
      <c r="W91" s="113"/>
      <c r="X91" s="113"/>
      <c r="Y91" s="113"/>
    </row>
    <row r="92" spans="1:25" ht="12.75">
      <c r="A92" s="97"/>
      <c r="B92" s="97"/>
      <c r="C92" s="97"/>
      <c r="D92" s="97"/>
      <c r="E92" s="111"/>
      <c r="F92" s="111"/>
      <c r="G92" s="111"/>
      <c r="H92" s="97"/>
      <c r="I92" s="97"/>
      <c r="J92" s="112"/>
      <c r="K92" s="112"/>
      <c r="L92" s="112"/>
      <c r="M92" s="112"/>
      <c r="N92" s="112"/>
      <c r="O92" s="112"/>
      <c r="P92" s="112"/>
      <c r="Q92" s="112"/>
      <c r="R92" s="112"/>
      <c r="S92" s="97"/>
      <c r="T92" s="109"/>
      <c r="U92" s="109"/>
      <c r="V92" s="4"/>
      <c r="W92" s="4"/>
      <c r="X92" s="4"/>
      <c r="Y92" s="4"/>
    </row>
    <row r="93" spans="1:19" ht="12.75">
      <c r="A93" s="97"/>
      <c r="B93" s="97"/>
      <c r="C93" s="97"/>
      <c r="D93" s="97"/>
      <c r="E93" s="111"/>
      <c r="F93" s="111"/>
      <c r="G93" s="111"/>
      <c r="H93" s="97"/>
      <c r="I93" s="97"/>
      <c r="J93" s="112"/>
      <c r="K93" s="112"/>
      <c r="L93" s="112"/>
      <c r="M93" s="112"/>
      <c r="N93" s="112"/>
      <c r="O93" s="112"/>
      <c r="P93" s="112"/>
      <c r="Q93" s="112"/>
      <c r="R93" s="112"/>
      <c r="S93" s="97"/>
    </row>
    <row r="94" spans="1:19" ht="12.75">
      <c r="A94" s="97"/>
      <c r="B94" s="97"/>
      <c r="C94" s="97"/>
      <c r="D94" s="97"/>
      <c r="E94" s="111"/>
      <c r="F94" s="111"/>
      <c r="G94" s="111"/>
      <c r="H94" s="97"/>
      <c r="I94" s="97"/>
      <c r="J94" s="112"/>
      <c r="K94" s="112"/>
      <c r="L94" s="112"/>
      <c r="M94" s="112"/>
      <c r="N94" s="112"/>
      <c r="O94" s="112"/>
      <c r="P94" s="112"/>
      <c r="Q94" s="112"/>
      <c r="R94" s="112"/>
      <c r="S94" s="97"/>
    </row>
    <row r="95" spans="1:13" ht="12.75">
      <c r="A95" s="97"/>
      <c r="B95" s="97"/>
      <c r="C95" s="97"/>
      <c r="D95" s="97"/>
      <c r="E95" s="111"/>
      <c r="F95" s="117"/>
      <c r="G95" s="117"/>
      <c r="H95" s="117"/>
      <c r="I95" s="117"/>
      <c r="J95" s="112"/>
      <c r="K95" s="112"/>
      <c r="L95" s="112"/>
      <c r="M95" s="112"/>
    </row>
    <row r="96" spans="1:13" ht="12.75">
      <c r="A96" s="97"/>
      <c r="B96" s="97"/>
      <c r="C96" s="97"/>
      <c r="D96" s="97"/>
      <c r="E96" s="111"/>
      <c r="F96" s="117"/>
      <c r="G96" s="117"/>
      <c r="H96" s="117"/>
      <c r="I96" s="117"/>
      <c r="J96" s="112"/>
      <c r="K96" s="112"/>
      <c r="L96" s="112"/>
      <c r="M96" s="112"/>
    </row>
  </sheetData>
  <sheetProtection/>
  <mergeCells count="7">
    <mergeCell ref="F8:F9"/>
    <mergeCell ref="G8:G9"/>
    <mergeCell ref="H8:H9"/>
    <mergeCell ref="H66:I66"/>
    <mergeCell ref="F66:G66"/>
    <mergeCell ref="J8:J9"/>
    <mergeCell ref="I8:I9"/>
  </mergeCells>
  <printOptions/>
  <pageMargins left="0.25" right="0.25" top="0.75" bottom="0.75" header="0.3" footer="0.3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55"/>
  <sheetViews>
    <sheetView zoomScale="130" zoomScaleNormal="130" zoomScalePageLayoutView="0" workbookViewId="0" topLeftCell="A64">
      <selection activeCell="N48" sqref="N47:P52"/>
    </sheetView>
  </sheetViews>
  <sheetFormatPr defaultColWidth="9.140625" defaultRowHeight="12.75"/>
  <cols>
    <col min="2" max="2" width="4.28125" style="0" customWidth="1"/>
    <col min="4" max="4" width="6.57421875" style="0" customWidth="1"/>
    <col min="5" max="5" width="3.8515625" style="0" customWidth="1"/>
    <col min="6" max="6" width="5.421875" style="0" customWidth="1"/>
    <col min="7" max="7" width="11.28125" style="0" customWidth="1"/>
    <col min="8" max="8" width="10.8515625" style="0" customWidth="1"/>
    <col min="9" max="9" width="9.7109375" style="0" customWidth="1"/>
    <col min="10" max="10" width="9.140625" style="0" customWidth="1"/>
    <col min="11" max="11" width="8.28125" style="0" customWidth="1"/>
    <col min="12" max="12" width="8.00390625" style="0" customWidth="1"/>
    <col min="13" max="13" width="9.57421875" style="0" customWidth="1"/>
    <col min="14" max="14" width="9.421875" style="0" customWidth="1"/>
    <col min="16" max="16" width="11.140625" style="0" bestFit="1" customWidth="1"/>
    <col min="18" max="18" width="11.140625" style="0" bestFit="1" customWidth="1"/>
  </cols>
  <sheetData>
    <row r="2" spans="1:12" ht="12.75">
      <c r="A2" s="99" t="s">
        <v>86</v>
      </c>
      <c r="B2" s="99"/>
      <c r="C2" s="99"/>
      <c r="D2" s="131" t="s">
        <v>52</v>
      </c>
      <c r="E2" s="131"/>
      <c r="F2" s="131"/>
      <c r="G2" s="99"/>
      <c r="H2" s="99"/>
      <c r="I2" s="132"/>
      <c r="J2" s="132"/>
      <c r="K2" s="132"/>
      <c r="L2" s="132"/>
    </row>
    <row r="3" spans="1:12" ht="12.75">
      <c r="A3" s="99" t="s">
        <v>87</v>
      </c>
      <c r="B3" s="99"/>
      <c r="C3" s="99"/>
      <c r="D3" s="133" t="s">
        <v>88</v>
      </c>
      <c r="E3" s="131"/>
      <c r="F3" s="131"/>
      <c r="G3" s="99"/>
      <c r="H3" s="99"/>
      <c r="I3" s="132"/>
      <c r="J3" s="132"/>
      <c r="K3" s="99"/>
      <c r="L3" s="134"/>
    </row>
    <row r="4" spans="1:12" ht="12.75">
      <c r="A4" s="99" t="s">
        <v>89</v>
      </c>
      <c r="B4" s="99"/>
      <c r="C4" s="99"/>
      <c r="D4" s="131">
        <v>21</v>
      </c>
      <c r="E4" s="131"/>
      <c r="F4" s="131"/>
      <c r="G4" s="99"/>
      <c r="H4" s="99"/>
      <c r="I4" s="132"/>
      <c r="J4" s="132"/>
      <c r="K4" s="132"/>
      <c r="L4" s="132"/>
    </row>
    <row r="5" spans="1:12" ht="12.75">
      <c r="A5" s="99" t="s">
        <v>90</v>
      </c>
      <c r="B5" s="99"/>
      <c r="C5" s="99"/>
      <c r="D5" s="131">
        <v>8510</v>
      </c>
      <c r="E5" s="99"/>
      <c r="F5" s="99"/>
      <c r="G5" s="99"/>
      <c r="H5" s="99"/>
      <c r="I5" s="132"/>
      <c r="J5" s="132"/>
      <c r="K5" s="132"/>
      <c r="L5" s="132"/>
    </row>
    <row r="6" spans="1:12" ht="12.75">
      <c r="A6" s="99" t="s">
        <v>291</v>
      </c>
      <c r="B6" s="99"/>
      <c r="C6" s="99"/>
      <c r="D6" s="131"/>
      <c r="E6" s="99"/>
      <c r="F6" s="99"/>
      <c r="G6" s="99"/>
      <c r="H6" s="99"/>
      <c r="I6" s="132"/>
      <c r="J6" s="132"/>
      <c r="K6" s="132"/>
      <c r="L6" s="132"/>
    </row>
    <row r="7" spans="1:12" ht="12.75">
      <c r="A7" s="99" t="s">
        <v>322</v>
      </c>
      <c r="B7" s="99"/>
      <c r="C7" s="99"/>
      <c r="D7" s="131"/>
      <c r="E7" s="99"/>
      <c r="F7" s="99"/>
      <c r="G7" s="99"/>
      <c r="H7" s="99"/>
      <c r="I7" s="132"/>
      <c r="J7" s="132"/>
      <c r="K7" s="132"/>
      <c r="L7" s="132"/>
    </row>
    <row r="8" spans="1:12" ht="12.75">
      <c r="A8" s="99"/>
      <c r="B8" s="99"/>
      <c r="C8" s="99"/>
      <c r="D8" s="131"/>
      <c r="E8" s="99"/>
      <c r="F8" s="99"/>
      <c r="G8" s="99"/>
      <c r="H8" s="99"/>
      <c r="I8" s="132"/>
      <c r="J8" s="132"/>
      <c r="K8" s="132"/>
      <c r="L8" s="132"/>
    </row>
    <row r="9" spans="1:12" ht="12.75">
      <c r="A9" s="698" t="s">
        <v>292</v>
      </c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</row>
    <row r="10" spans="1:12" ht="12.75">
      <c r="A10" s="132"/>
      <c r="B10" s="132"/>
      <c r="C10" s="135"/>
      <c r="D10" s="135"/>
      <c r="E10" s="135"/>
      <c r="F10" s="135"/>
      <c r="G10" s="135"/>
      <c r="H10" s="132"/>
      <c r="I10" s="132"/>
      <c r="J10" s="132"/>
      <c r="K10" s="132"/>
      <c r="L10" s="132"/>
    </row>
    <row r="11" spans="1:12" ht="12.75">
      <c r="A11" s="487" t="s">
        <v>91</v>
      </c>
      <c r="B11" s="136"/>
      <c r="C11" s="136"/>
      <c r="D11" s="136" t="s">
        <v>92</v>
      </c>
      <c r="E11" s="136"/>
      <c r="F11" s="136"/>
      <c r="G11" s="136"/>
      <c r="H11" s="578" t="s">
        <v>93</v>
      </c>
      <c r="J11" s="132"/>
      <c r="K11" s="132"/>
      <c r="L11" s="132"/>
    </row>
    <row r="12" spans="1:12" ht="12.75">
      <c r="A12" s="489" t="s">
        <v>94</v>
      </c>
      <c r="B12" s="137">
        <v>6</v>
      </c>
      <c r="C12" s="137" t="s">
        <v>0</v>
      </c>
      <c r="D12" s="132"/>
      <c r="E12" s="132"/>
      <c r="F12" s="132"/>
      <c r="G12" s="132"/>
      <c r="H12" s="124"/>
      <c r="J12" s="132"/>
      <c r="K12" s="132"/>
      <c r="L12" s="132"/>
    </row>
    <row r="13" spans="1:12" ht="12.75">
      <c r="A13" s="490">
        <v>636</v>
      </c>
      <c r="B13" s="137" t="s">
        <v>95</v>
      </c>
      <c r="C13" s="137"/>
      <c r="D13" s="132"/>
      <c r="E13" s="132"/>
      <c r="F13" s="132"/>
      <c r="G13" s="132"/>
      <c r="H13" s="579">
        <f>SUM(H14)</f>
        <v>32084.4</v>
      </c>
      <c r="J13" s="132"/>
      <c r="K13" s="132"/>
      <c r="L13" s="132"/>
    </row>
    <row r="14" spans="1:12" ht="12.75">
      <c r="A14" s="138">
        <v>63612</v>
      </c>
      <c r="B14" s="132" t="s">
        <v>297</v>
      </c>
      <c r="C14" s="132"/>
      <c r="D14" s="132"/>
      <c r="E14" s="132"/>
      <c r="F14" s="132"/>
      <c r="G14" s="132"/>
      <c r="H14" s="126">
        <v>32084.4</v>
      </c>
      <c r="J14" s="132"/>
      <c r="K14" s="132"/>
      <c r="L14" s="132"/>
    </row>
    <row r="15" spans="1:12" ht="12.75">
      <c r="A15" s="490">
        <v>639</v>
      </c>
      <c r="B15" s="137" t="s">
        <v>196</v>
      </c>
      <c r="C15" s="137"/>
      <c r="D15" s="132"/>
      <c r="E15" s="132"/>
      <c r="F15" s="132"/>
      <c r="G15" s="132"/>
      <c r="H15" s="579">
        <f>SUM(H16)</f>
        <v>0</v>
      </c>
      <c r="J15" s="132"/>
      <c r="K15" s="132"/>
      <c r="L15" s="132"/>
    </row>
    <row r="16" spans="1:12" ht="12.75">
      <c r="A16" s="138">
        <v>6393</v>
      </c>
      <c r="B16" s="132" t="s">
        <v>197</v>
      </c>
      <c r="C16" s="132"/>
      <c r="D16" s="132"/>
      <c r="E16" s="132"/>
      <c r="F16" s="132"/>
      <c r="G16" s="132"/>
      <c r="H16" s="126"/>
      <c r="J16" s="140"/>
      <c r="K16" s="140"/>
      <c r="L16" s="140"/>
    </row>
    <row r="17" spans="1:12" ht="12.75">
      <c r="A17" s="142">
        <v>652</v>
      </c>
      <c r="B17" s="137" t="s">
        <v>96</v>
      </c>
      <c r="C17" s="132"/>
      <c r="D17" s="132"/>
      <c r="E17" s="132"/>
      <c r="F17" s="132"/>
      <c r="G17" s="132"/>
      <c r="H17" s="580">
        <f>SUM(H18)</f>
        <v>180547.4</v>
      </c>
      <c r="J17" s="140"/>
      <c r="K17" s="140"/>
      <c r="L17" s="140"/>
    </row>
    <row r="18" spans="1:12" ht="12.75">
      <c r="A18" s="138">
        <v>65264</v>
      </c>
      <c r="B18" s="132" t="s">
        <v>97</v>
      </c>
      <c r="C18" s="132"/>
      <c r="D18" s="132"/>
      <c r="E18" s="132"/>
      <c r="F18" s="132"/>
      <c r="G18" s="132"/>
      <c r="H18" s="126">
        <v>180547.4</v>
      </c>
      <c r="J18" s="140"/>
      <c r="K18" s="140"/>
      <c r="L18" s="140"/>
    </row>
    <row r="19" spans="1:12" ht="12.75">
      <c r="A19" s="142">
        <v>661</v>
      </c>
      <c r="B19" s="137" t="s">
        <v>98</v>
      </c>
      <c r="C19" s="137"/>
      <c r="D19" s="137"/>
      <c r="E19" s="137"/>
      <c r="F19" s="137"/>
      <c r="G19" s="137"/>
      <c r="H19" s="580">
        <f>SUM(H20)</f>
        <v>4500</v>
      </c>
      <c r="J19" s="143"/>
      <c r="K19" s="143"/>
      <c r="L19" s="143"/>
    </row>
    <row r="20" spans="1:12" ht="12.75">
      <c r="A20" s="138">
        <v>661513</v>
      </c>
      <c r="B20" s="132" t="s">
        <v>99</v>
      </c>
      <c r="C20" s="132"/>
      <c r="D20" s="132"/>
      <c r="E20" s="132"/>
      <c r="F20" s="132"/>
      <c r="G20" s="132"/>
      <c r="H20" s="126">
        <v>4500</v>
      </c>
      <c r="J20" s="140"/>
      <c r="K20" s="140"/>
      <c r="L20" s="140"/>
    </row>
    <row r="21" spans="1:12" ht="12.75">
      <c r="A21" s="138"/>
      <c r="B21" s="132"/>
      <c r="C21" s="132"/>
      <c r="D21" s="132"/>
      <c r="E21" s="132"/>
      <c r="F21" s="132"/>
      <c r="G21" s="132"/>
      <c r="H21" s="126"/>
      <c r="J21" s="140"/>
      <c r="K21" s="140"/>
      <c r="L21" s="140"/>
    </row>
    <row r="22" spans="1:12" ht="12.75">
      <c r="A22" s="142">
        <v>671</v>
      </c>
      <c r="B22" s="137" t="s">
        <v>100</v>
      </c>
      <c r="C22" s="137"/>
      <c r="D22" s="137"/>
      <c r="E22" s="137"/>
      <c r="F22" s="137"/>
      <c r="G22" s="137"/>
      <c r="H22" s="580">
        <f>SUM(H23)</f>
        <v>590000</v>
      </c>
      <c r="J22" s="143"/>
      <c r="K22" s="143"/>
      <c r="L22" s="143"/>
    </row>
    <row r="23" spans="1:12" ht="12.75">
      <c r="A23" s="138">
        <v>6711</v>
      </c>
      <c r="B23" s="132" t="s">
        <v>100</v>
      </c>
      <c r="C23" s="132"/>
      <c r="D23" s="132"/>
      <c r="E23" s="132"/>
      <c r="F23" s="132"/>
      <c r="G23" s="132"/>
      <c r="H23" s="126">
        <v>590000</v>
      </c>
      <c r="J23" s="140"/>
      <c r="K23" s="140"/>
      <c r="L23" s="140"/>
    </row>
    <row r="24" spans="1:12" ht="12.75">
      <c r="A24" s="491"/>
      <c r="B24" s="137"/>
      <c r="C24" s="137"/>
      <c r="D24" s="137"/>
      <c r="E24" s="137"/>
      <c r="F24" s="137"/>
      <c r="G24" s="137"/>
      <c r="H24" s="581"/>
      <c r="J24" s="143"/>
      <c r="K24" s="143"/>
      <c r="L24" s="143"/>
    </row>
    <row r="25" spans="1:12" ht="12.75">
      <c r="A25" s="488" t="s">
        <v>101</v>
      </c>
      <c r="B25" s="145"/>
      <c r="C25" s="145"/>
      <c r="D25" s="145"/>
      <c r="E25" s="145"/>
      <c r="F25" s="145"/>
      <c r="G25" s="145"/>
      <c r="H25" s="483">
        <f>H13+H15+H17+H19+H22+H24</f>
        <v>807131.8</v>
      </c>
      <c r="J25" s="140"/>
      <c r="K25" s="140"/>
      <c r="L25" s="140"/>
    </row>
    <row r="26" spans="1:12" ht="12.75">
      <c r="A26" s="484"/>
      <c r="B26" s="458"/>
      <c r="C26" s="458"/>
      <c r="D26" s="458"/>
      <c r="J26" s="243"/>
      <c r="K26" s="243"/>
      <c r="L26" s="243" t="s">
        <v>207</v>
      </c>
    </row>
    <row r="27" spans="1:12" ht="13.5" customHeight="1">
      <c r="A27" s="244" t="s">
        <v>102</v>
      </c>
      <c r="B27" s="245"/>
      <c r="C27" s="246"/>
      <c r="D27" s="247"/>
      <c r="E27" s="247"/>
      <c r="F27" s="247"/>
      <c r="G27" s="688" t="s">
        <v>273</v>
      </c>
      <c r="H27" s="688" t="s">
        <v>274</v>
      </c>
      <c r="I27" s="690" t="s">
        <v>275</v>
      </c>
      <c r="J27" s="692" t="s">
        <v>276</v>
      </c>
      <c r="K27" s="694" t="s">
        <v>13</v>
      </c>
      <c r="L27" s="696" t="s">
        <v>289</v>
      </c>
    </row>
    <row r="28" spans="1:12" ht="25.5" customHeight="1">
      <c r="A28" s="485"/>
      <c r="B28" s="146"/>
      <c r="C28" s="148"/>
      <c r="D28" s="161"/>
      <c r="E28" s="161"/>
      <c r="F28" s="161"/>
      <c r="G28" s="689"/>
      <c r="H28" s="689"/>
      <c r="I28" s="691"/>
      <c r="J28" s="693"/>
      <c r="K28" s="695"/>
      <c r="L28" s="697"/>
    </row>
    <row r="29" spans="1:14" ht="12.75">
      <c r="A29" s="686" t="s">
        <v>185</v>
      </c>
      <c r="B29" s="687"/>
      <c r="C29" s="252"/>
      <c r="D29" s="253"/>
      <c r="E29" s="253"/>
      <c r="F29" s="254"/>
      <c r="G29" s="481">
        <f aca="true" t="shared" si="0" ref="G29:L29">SUM(G30+G136)</f>
        <v>807131.8</v>
      </c>
      <c r="H29" s="482">
        <f t="shared" si="0"/>
        <v>590000</v>
      </c>
      <c r="I29" s="482">
        <f t="shared" si="0"/>
        <v>180547.4</v>
      </c>
      <c r="J29" s="482">
        <f t="shared" si="0"/>
        <v>29216.4</v>
      </c>
      <c r="K29" s="482">
        <f t="shared" si="0"/>
        <v>4500</v>
      </c>
      <c r="L29" s="482">
        <f t="shared" si="0"/>
        <v>2868</v>
      </c>
      <c r="M29" s="167"/>
      <c r="N29" s="269"/>
    </row>
    <row r="30" spans="1:14" ht="12.75">
      <c r="A30" s="250">
        <v>3</v>
      </c>
      <c r="B30" s="461"/>
      <c r="C30" s="462" t="s">
        <v>17</v>
      </c>
      <c r="D30" s="175"/>
      <c r="E30" s="175"/>
      <c r="F30" s="161"/>
      <c r="G30" s="147">
        <f>SUM(G31+G50+G133)</f>
        <v>801631.8</v>
      </c>
      <c r="H30" s="149">
        <f>H31+H50+H114+H133</f>
        <v>590000</v>
      </c>
      <c r="I30" s="255">
        <f>SUM(I31+I50+I133)</f>
        <v>180547.4</v>
      </c>
      <c r="J30" s="149">
        <f>SUM(J50)</f>
        <v>23716.4</v>
      </c>
      <c r="K30" s="255">
        <f>SUM(K31+K50+K133)</f>
        <v>4500</v>
      </c>
      <c r="L30" s="149">
        <f>SUM(L31+L50+L133)</f>
        <v>2868</v>
      </c>
      <c r="N30" s="160"/>
    </row>
    <row r="31" spans="1:14" ht="12.75">
      <c r="A31" s="139"/>
      <c r="B31" s="463"/>
      <c r="C31" s="464" t="s">
        <v>106</v>
      </c>
      <c r="D31" s="464"/>
      <c r="E31" s="464"/>
      <c r="F31" s="465"/>
      <c r="G31" s="243">
        <f>SUM(G32+G35+G47)</f>
        <v>623373.68</v>
      </c>
      <c r="H31" s="590">
        <f>SUM(H32+H35+H47)</f>
        <v>590000</v>
      </c>
      <c r="I31" s="456">
        <f>SUM(I32+I35+I47)</f>
        <v>29873.68</v>
      </c>
      <c r="J31" s="590"/>
      <c r="K31" s="456">
        <f>SUM(K32+K35+K47)</f>
        <v>3500</v>
      </c>
      <c r="L31" s="590"/>
      <c r="M31" s="167"/>
      <c r="N31" s="167"/>
    </row>
    <row r="32" spans="1:14" ht="12.75">
      <c r="A32" s="141">
        <v>311</v>
      </c>
      <c r="B32" s="141"/>
      <c r="C32" s="175" t="s">
        <v>107</v>
      </c>
      <c r="D32" s="175"/>
      <c r="E32" s="175"/>
      <c r="F32" s="152"/>
      <c r="G32" s="243">
        <f>G33</f>
        <v>496543.84</v>
      </c>
      <c r="H32" s="149">
        <f>H33</f>
        <v>474515.38</v>
      </c>
      <c r="I32" s="243">
        <f>I33</f>
        <v>22028.46</v>
      </c>
      <c r="J32" s="149"/>
      <c r="K32" s="243">
        <f>K33</f>
        <v>0</v>
      </c>
      <c r="L32" s="149"/>
      <c r="N32" s="607"/>
    </row>
    <row r="33" spans="1:18" ht="12.75">
      <c r="A33" s="139">
        <v>31111</v>
      </c>
      <c r="B33" s="139"/>
      <c r="C33" s="161" t="s">
        <v>108</v>
      </c>
      <c r="D33" s="161"/>
      <c r="E33" s="161"/>
      <c r="F33" s="151"/>
      <c r="G33" s="169">
        <v>496543.84</v>
      </c>
      <c r="H33" s="591">
        <v>474515.38</v>
      </c>
      <c r="I33" s="169">
        <v>22028.46</v>
      </c>
      <c r="J33" s="591"/>
      <c r="K33" s="169"/>
      <c r="L33" s="149"/>
      <c r="N33" s="269"/>
      <c r="P33" s="167"/>
      <c r="R33" s="167"/>
    </row>
    <row r="34" spans="1:14" ht="12.75">
      <c r="A34" s="174"/>
      <c r="B34" s="174"/>
      <c r="F34" s="162"/>
      <c r="G34" s="274"/>
      <c r="H34" s="592"/>
      <c r="I34" s="274"/>
      <c r="J34" s="594"/>
      <c r="K34" s="275"/>
      <c r="L34" s="591">
        <v>0</v>
      </c>
      <c r="M34" s="167"/>
      <c r="N34" s="269"/>
    </row>
    <row r="35" spans="1:14" ht="12.75">
      <c r="A35" s="141">
        <v>312</v>
      </c>
      <c r="B35" s="141"/>
      <c r="C35" s="175" t="s">
        <v>109</v>
      </c>
      <c r="D35" s="175"/>
      <c r="E35" s="175"/>
      <c r="F35" s="152"/>
      <c r="G35" s="243">
        <f>SUM(G36:G44)</f>
        <v>52992.2</v>
      </c>
      <c r="H35" s="149">
        <f>SUM(H36:H44)</f>
        <v>46837.72</v>
      </c>
      <c r="I35" s="243">
        <f>SUM(I36:I44)</f>
        <v>2654.48</v>
      </c>
      <c r="J35" s="595"/>
      <c r="K35" s="243">
        <f>SUM(K36:K44)</f>
        <v>3500</v>
      </c>
      <c r="L35" s="595"/>
      <c r="M35" s="167"/>
      <c r="N35" s="612"/>
    </row>
    <row r="36" spans="1:14" ht="12.75">
      <c r="A36" s="139">
        <v>31212</v>
      </c>
      <c r="B36" s="139"/>
      <c r="C36" s="161" t="s">
        <v>251</v>
      </c>
      <c r="D36" s="161"/>
      <c r="E36" s="161"/>
      <c r="F36" s="151"/>
      <c r="G36" s="169">
        <v>1194.52</v>
      </c>
      <c r="H36" s="591">
        <v>1194.52</v>
      </c>
      <c r="I36" s="268" t="s">
        <v>110</v>
      </c>
      <c r="J36" s="596"/>
      <c r="K36" s="268"/>
      <c r="L36" s="596"/>
      <c r="M36" s="167"/>
      <c r="N36" s="167"/>
    </row>
    <row r="37" spans="1:12" ht="12.75">
      <c r="A37" s="139">
        <v>31213</v>
      </c>
      <c r="B37" s="139"/>
      <c r="C37" s="161" t="s">
        <v>198</v>
      </c>
      <c r="D37" s="161"/>
      <c r="E37" s="161"/>
      <c r="F37" s="151"/>
      <c r="G37" s="169">
        <v>14160</v>
      </c>
      <c r="H37" s="591">
        <v>14160</v>
      </c>
      <c r="I37" s="268" t="s">
        <v>110</v>
      </c>
      <c r="J37" s="596"/>
      <c r="K37" s="268"/>
      <c r="L37" s="596"/>
    </row>
    <row r="38" spans="1:12" ht="12.75">
      <c r="A38" s="139">
        <v>31214</v>
      </c>
      <c r="B38" s="139"/>
      <c r="C38" s="161" t="s">
        <v>302</v>
      </c>
      <c r="D38" s="161"/>
      <c r="E38" s="161"/>
      <c r="F38" s="151"/>
      <c r="G38" s="169">
        <v>2654.48</v>
      </c>
      <c r="H38" s="591"/>
      <c r="I38" s="268">
        <v>2654.48</v>
      </c>
      <c r="J38" s="596"/>
      <c r="K38" s="268"/>
      <c r="L38" s="596"/>
    </row>
    <row r="39" spans="1:12" ht="12.75">
      <c r="A39" s="139">
        <v>31216</v>
      </c>
      <c r="B39" s="139"/>
      <c r="C39" s="161" t="s">
        <v>199</v>
      </c>
      <c r="D39" s="161"/>
      <c r="E39" s="161"/>
      <c r="F39" s="151"/>
      <c r="G39" s="169">
        <v>6000</v>
      </c>
      <c r="H39" s="591">
        <v>6000</v>
      </c>
      <c r="I39" s="268"/>
      <c r="J39" s="596"/>
      <c r="K39" s="268"/>
      <c r="L39" s="596"/>
    </row>
    <row r="40" spans="1:14" ht="12.75">
      <c r="A40" s="460">
        <v>31219</v>
      </c>
      <c r="B40" s="460"/>
      <c r="C40" s="150" t="s">
        <v>109</v>
      </c>
      <c r="D40" s="150"/>
      <c r="E40" s="150"/>
      <c r="F40" s="466"/>
      <c r="G40" s="171">
        <v>28983.2</v>
      </c>
      <c r="H40" s="593">
        <v>25483.2</v>
      </c>
      <c r="I40" s="457"/>
      <c r="J40" s="597"/>
      <c r="K40" s="457">
        <v>3500</v>
      </c>
      <c r="L40" s="597"/>
      <c r="N40" s="269"/>
    </row>
    <row r="41" spans="1:12" ht="12.75">
      <c r="A41" s="161"/>
      <c r="B41" s="161"/>
      <c r="C41" s="161"/>
      <c r="D41" s="161"/>
      <c r="E41" s="161"/>
      <c r="F41" s="161"/>
      <c r="G41" s="169"/>
      <c r="H41" s="169"/>
      <c r="I41" s="268"/>
      <c r="J41" s="268"/>
      <c r="K41" s="268"/>
      <c r="L41" s="268"/>
    </row>
    <row r="44" spans="1:12" ht="12" customHeight="1">
      <c r="A44" s="159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</row>
    <row r="45" spans="1:12" ht="35.25" customHeight="1">
      <c r="A45" s="480" t="s">
        <v>91</v>
      </c>
      <c r="B45" s="685" t="s">
        <v>92</v>
      </c>
      <c r="C45" s="683"/>
      <c r="D45" s="683"/>
      <c r="E45" s="683"/>
      <c r="F45" s="684"/>
      <c r="G45" s="467" t="s">
        <v>124</v>
      </c>
      <c r="H45" s="598" t="s">
        <v>125</v>
      </c>
      <c r="I45" s="468" t="s">
        <v>126</v>
      </c>
      <c r="J45" s="599" t="s">
        <v>127</v>
      </c>
      <c r="K45" s="468" t="s">
        <v>13</v>
      </c>
      <c r="L45" s="600" t="s">
        <v>289</v>
      </c>
    </row>
    <row r="46" spans="1:12" ht="12.75">
      <c r="A46" s="249"/>
      <c r="G46" s="176"/>
      <c r="H46" s="249"/>
      <c r="J46" s="249"/>
      <c r="L46" s="249"/>
    </row>
    <row r="47" spans="1:13" ht="12.75">
      <c r="A47" s="142">
        <v>313</v>
      </c>
      <c r="B47" s="137"/>
      <c r="C47" s="137" t="s">
        <v>111</v>
      </c>
      <c r="D47" s="137"/>
      <c r="E47" s="137"/>
      <c r="F47" s="143"/>
      <c r="G47" s="172">
        <f>SUM(G48:G49)</f>
        <v>73837.64</v>
      </c>
      <c r="H47" s="149">
        <f>SUM(H48:H49)</f>
        <v>68646.9</v>
      </c>
      <c r="I47" s="243">
        <f>SUM(I48:I49)</f>
        <v>5190.74</v>
      </c>
      <c r="J47" s="149"/>
      <c r="K47" s="243"/>
      <c r="L47" s="149"/>
      <c r="M47" s="167"/>
    </row>
    <row r="48" spans="1:16" ht="14.25">
      <c r="A48" s="138">
        <v>31321</v>
      </c>
      <c r="B48" s="132"/>
      <c r="C48" s="132" t="s">
        <v>112</v>
      </c>
      <c r="D48" s="132"/>
      <c r="E48" s="132"/>
      <c r="F48" s="251">
        <v>0.165</v>
      </c>
      <c r="G48" s="173">
        <v>73837.64</v>
      </c>
      <c r="H48" s="591">
        <v>68646.9</v>
      </c>
      <c r="I48" s="169">
        <v>5190.74</v>
      </c>
      <c r="J48" s="591"/>
      <c r="K48" s="169"/>
      <c r="L48" s="591"/>
      <c r="M48" s="269"/>
      <c r="N48" s="269"/>
      <c r="P48" s="167"/>
    </row>
    <row r="49" spans="1:14" ht="12.75">
      <c r="A49" s="166"/>
      <c r="G49" s="174"/>
      <c r="H49" s="166"/>
      <c r="J49" s="166"/>
      <c r="L49" s="166"/>
      <c r="N49" s="613"/>
    </row>
    <row r="50" spans="1:14" ht="12.75">
      <c r="A50" s="138"/>
      <c r="B50" s="132"/>
      <c r="C50" s="137" t="s">
        <v>113</v>
      </c>
      <c r="D50" s="137"/>
      <c r="E50" s="137"/>
      <c r="F50" s="137"/>
      <c r="G50" s="172">
        <f>SUM(G51+G61+G88+G112+G114)</f>
        <v>176988.12</v>
      </c>
      <c r="H50" s="149">
        <f>H51+H61+H88+H114</f>
        <v>0</v>
      </c>
      <c r="I50" s="243">
        <f>I51+I61+I88+I114</f>
        <v>149373.72</v>
      </c>
      <c r="J50" s="149">
        <f>J51+J61+J88+J114</f>
        <v>23716.4</v>
      </c>
      <c r="K50" s="243">
        <f>SUM(K51+K88)</f>
        <v>1000</v>
      </c>
      <c r="L50" s="149">
        <f>SUM(L51+L61+L88+L112+L114)</f>
        <v>2868</v>
      </c>
      <c r="M50" s="167"/>
      <c r="N50" s="612"/>
    </row>
    <row r="51" spans="1:13" ht="12.75">
      <c r="A51" s="142">
        <v>321</v>
      </c>
      <c r="B51" s="137"/>
      <c r="C51" s="137" t="s">
        <v>114</v>
      </c>
      <c r="D51" s="137"/>
      <c r="E51" s="137"/>
      <c r="F51" s="137"/>
      <c r="G51" s="172">
        <f>SUM(G52:G60)</f>
        <v>9500</v>
      </c>
      <c r="H51" s="149">
        <f>SUM(H52:H60)</f>
        <v>0</v>
      </c>
      <c r="I51" s="243">
        <f>SUM(I52:I60)</f>
        <v>6700</v>
      </c>
      <c r="J51" s="149">
        <f>SUM(J52:J60)</f>
        <v>1800</v>
      </c>
      <c r="K51" s="243">
        <f>SUM(K52:K60)</f>
        <v>1000</v>
      </c>
      <c r="L51" s="149"/>
      <c r="M51" s="167"/>
    </row>
    <row r="52" spans="1:12" ht="12.75">
      <c r="A52" s="138">
        <v>32111</v>
      </c>
      <c r="B52" s="132"/>
      <c r="C52" s="132" t="s">
        <v>115</v>
      </c>
      <c r="D52" s="132"/>
      <c r="E52" s="132"/>
      <c r="F52" s="132"/>
      <c r="G52" s="173">
        <v>600</v>
      </c>
      <c r="H52" s="591">
        <v>0</v>
      </c>
      <c r="I52" s="169">
        <v>100</v>
      </c>
      <c r="J52" s="591"/>
      <c r="K52" s="169">
        <v>500</v>
      </c>
      <c r="L52" s="591"/>
    </row>
    <row r="53" spans="1:12" ht="12.75">
      <c r="A53" s="138">
        <v>32112</v>
      </c>
      <c r="B53" s="132"/>
      <c r="C53" s="132" t="s">
        <v>116</v>
      </c>
      <c r="D53" s="132"/>
      <c r="E53" s="132"/>
      <c r="F53" s="132"/>
      <c r="G53" s="173">
        <v>200</v>
      </c>
      <c r="H53" s="591"/>
      <c r="I53" s="169">
        <v>200</v>
      </c>
      <c r="J53" s="591">
        <v>0</v>
      </c>
      <c r="K53" s="169"/>
      <c r="L53" s="591"/>
    </row>
    <row r="54" spans="1:12" ht="12.75">
      <c r="A54" s="138">
        <v>32113</v>
      </c>
      <c r="B54" s="132"/>
      <c r="C54" s="132" t="s">
        <v>117</v>
      </c>
      <c r="D54" s="132"/>
      <c r="E54" s="132"/>
      <c r="F54" s="132"/>
      <c r="G54" s="173">
        <v>300</v>
      </c>
      <c r="H54" s="596"/>
      <c r="I54" s="169">
        <v>0</v>
      </c>
      <c r="J54" s="591"/>
      <c r="K54" s="169">
        <v>300</v>
      </c>
      <c r="L54" s="591"/>
    </row>
    <row r="55" spans="1:12" ht="12.75">
      <c r="A55" s="138">
        <v>32115</v>
      </c>
      <c r="B55" s="132"/>
      <c r="C55" s="132" t="s">
        <v>118</v>
      </c>
      <c r="D55" s="132"/>
      <c r="E55" s="132"/>
      <c r="F55" s="132"/>
      <c r="G55" s="173">
        <v>300</v>
      </c>
      <c r="H55" s="591"/>
      <c r="I55" s="169">
        <v>100</v>
      </c>
      <c r="J55" s="591"/>
      <c r="K55" s="169">
        <v>200</v>
      </c>
      <c r="L55" s="591"/>
    </row>
    <row r="56" spans="1:13" ht="12.75">
      <c r="A56" s="138">
        <v>32121</v>
      </c>
      <c r="B56" s="132"/>
      <c r="C56" s="132" t="s">
        <v>119</v>
      </c>
      <c r="D56" s="132"/>
      <c r="E56" s="132"/>
      <c r="F56" s="132"/>
      <c r="G56" s="177">
        <v>5000</v>
      </c>
      <c r="H56" s="591"/>
      <c r="I56" s="169">
        <v>5000</v>
      </c>
      <c r="J56" s="591"/>
      <c r="K56" s="169"/>
      <c r="L56" s="591"/>
      <c r="M56" s="167"/>
    </row>
    <row r="57" spans="1:14" ht="12.75">
      <c r="A57" s="138">
        <v>32131</v>
      </c>
      <c r="B57" s="132"/>
      <c r="C57" s="132" t="s">
        <v>120</v>
      </c>
      <c r="D57" s="132"/>
      <c r="E57" s="132"/>
      <c r="F57" s="132"/>
      <c r="G57" s="177">
        <v>1500</v>
      </c>
      <c r="H57" s="591">
        <v>0</v>
      </c>
      <c r="I57" s="169">
        <v>300</v>
      </c>
      <c r="J57" s="591">
        <v>1200</v>
      </c>
      <c r="K57" s="169">
        <v>0</v>
      </c>
      <c r="L57" s="591"/>
      <c r="N57" s="608"/>
    </row>
    <row r="58" spans="1:14" ht="12.75">
      <c r="A58" s="138">
        <v>32132</v>
      </c>
      <c r="B58" s="132"/>
      <c r="C58" s="132" t="s">
        <v>121</v>
      </c>
      <c r="D58" s="132"/>
      <c r="E58" s="132"/>
      <c r="F58" s="132"/>
      <c r="G58" s="177">
        <v>1600</v>
      </c>
      <c r="H58" s="591">
        <v>0</v>
      </c>
      <c r="I58" s="169">
        <v>1000</v>
      </c>
      <c r="J58" s="591">
        <v>600</v>
      </c>
      <c r="K58" s="169">
        <v>0</v>
      </c>
      <c r="L58" s="591">
        <v>0</v>
      </c>
      <c r="M58" s="167"/>
      <c r="N58" s="167"/>
    </row>
    <row r="59" spans="1:12" ht="12.75">
      <c r="A59" s="138">
        <v>32141</v>
      </c>
      <c r="B59" s="132"/>
      <c r="C59" s="132" t="s">
        <v>122</v>
      </c>
      <c r="D59" s="132"/>
      <c r="E59" s="132"/>
      <c r="F59" s="132"/>
      <c r="G59" s="177"/>
      <c r="H59" s="591">
        <v>0</v>
      </c>
      <c r="I59" s="169">
        <v>0</v>
      </c>
      <c r="J59" s="591"/>
      <c r="K59" s="169"/>
      <c r="L59" s="591"/>
    </row>
    <row r="60" spans="1:12" ht="12.75">
      <c r="A60" s="138">
        <v>32149</v>
      </c>
      <c r="B60" s="161"/>
      <c r="C60" s="161" t="s">
        <v>123</v>
      </c>
      <c r="D60" s="161"/>
      <c r="E60" s="161"/>
      <c r="F60" s="161"/>
      <c r="G60" s="177">
        <v>0</v>
      </c>
      <c r="H60" s="596" t="s">
        <v>110</v>
      </c>
      <c r="I60" s="268" t="s">
        <v>110</v>
      </c>
      <c r="J60" s="591"/>
      <c r="K60" s="169">
        <v>0</v>
      </c>
      <c r="L60" s="591"/>
    </row>
    <row r="61" spans="1:13" ht="12.75">
      <c r="A61" s="142">
        <v>322</v>
      </c>
      <c r="B61" s="175"/>
      <c r="C61" s="175" t="s">
        <v>24</v>
      </c>
      <c r="D61" s="175"/>
      <c r="E61" s="175"/>
      <c r="F61" s="175"/>
      <c r="G61" s="172">
        <f>SUM(G62:G87)</f>
        <v>134317.12</v>
      </c>
      <c r="H61" s="149">
        <f>SUM(H62:H87)</f>
        <v>0</v>
      </c>
      <c r="I61" s="243">
        <f>SUM(I62:I87)</f>
        <v>109532.72</v>
      </c>
      <c r="J61" s="149">
        <f>SUM(J62:J106)</f>
        <v>21916.4</v>
      </c>
      <c r="K61" s="243"/>
      <c r="L61" s="149">
        <f>SUM(L62:L106)</f>
        <v>2868</v>
      </c>
      <c r="M61" s="167"/>
    </row>
    <row r="62" spans="1:12" ht="12.75">
      <c r="A62" s="138">
        <v>32211</v>
      </c>
      <c r="B62" s="161"/>
      <c r="C62" s="161" t="s">
        <v>128</v>
      </c>
      <c r="D62" s="161"/>
      <c r="E62" s="161"/>
      <c r="F62" s="161"/>
      <c r="G62" s="173">
        <v>2200</v>
      </c>
      <c r="H62" s="591">
        <v>0</v>
      </c>
      <c r="I62" s="169">
        <v>2200</v>
      </c>
      <c r="J62" s="591"/>
      <c r="K62" s="169"/>
      <c r="L62" s="591"/>
    </row>
    <row r="63" spans="1:14" ht="12.75">
      <c r="A63" s="138">
        <v>32212</v>
      </c>
      <c r="B63" s="132"/>
      <c r="C63" s="132" t="s">
        <v>129</v>
      </c>
      <c r="D63" s="132"/>
      <c r="E63" s="132"/>
      <c r="F63" s="132"/>
      <c r="G63" s="173">
        <v>550</v>
      </c>
      <c r="H63" s="591">
        <v>0</v>
      </c>
      <c r="I63" s="169">
        <v>100</v>
      </c>
      <c r="J63" s="591">
        <v>450</v>
      </c>
      <c r="K63" s="169"/>
      <c r="L63" s="591"/>
      <c r="N63" s="167"/>
    </row>
    <row r="64" spans="1:12" ht="12.75">
      <c r="A64" s="138">
        <v>32214</v>
      </c>
      <c r="B64" s="132"/>
      <c r="C64" s="132" t="s">
        <v>130</v>
      </c>
      <c r="D64" s="132"/>
      <c r="E64" s="132"/>
      <c r="F64" s="132"/>
      <c r="G64" s="177">
        <v>5000</v>
      </c>
      <c r="H64" s="591">
        <v>0</v>
      </c>
      <c r="I64" s="169">
        <v>5000</v>
      </c>
      <c r="J64" s="591">
        <v>0</v>
      </c>
      <c r="K64" s="169"/>
      <c r="L64" s="591">
        <v>0</v>
      </c>
    </row>
    <row r="65" spans="1:12" ht="12.75">
      <c r="A65" s="138">
        <v>32216</v>
      </c>
      <c r="B65" s="132"/>
      <c r="C65" s="132" t="s">
        <v>131</v>
      </c>
      <c r="D65" s="132"/>
      <c r="E65" s="132"/>
      <c r="F65" s="132"/>
      <c r="G65" s="173">
        <v>1600</v>
      </c>
      <c r="H65" s="591">
        <v>0</v>
      </c>
      <c r="I65" s="169">
        <v>1600</v>
      </c>
      <c r="J65" s="591"/>
      <c r="K65" s="169"/>
      <c r="L65" s="591">
        <v>0</v>
      </c>
    </row>
    <row r="66" spans="1:15" ht="12.75">
      <c r="A66" s="138">
        <v>32219</v>
      </c>
      <c r="B66" s="132"/>
      <c r="C66" s="132" t="s">
        <v>132</v>
      </c>
      <c r="D66" s="132"/>
      <c r="E66" s="132"/>
      <c r="F66" s="132"/>
      <c r="G66" s="173">
        <v>18233.57</v>
      </c>
      <c r="H66" s="591">
        <v>0</v>
      </c>
      <c r="I66" s="169">
        <v>1000</v>
      </c>
      <c r="J66" s="591">
        <v>17233.57</v>
      </c>
      <c r="K66" s="169"/>
      <c r="L66" s="591">
        <v>0</v>
      </c>
      <c r="M66" s="269"/>
      <c r="N66" s="269"/>
      <c r="O66" s="269"/>
    </row>
    <row r="67" spans="1:14" ht="12.75">
      <c r="A67" s="138">
        <v>32224</v>
      </c>
      <c r="B67" s="132"/>
      <c r="C67" s="132" t="s">
        <v>133</v>
      </c>
      <c r="D67" s="132"/>
      <c r="E67" s="132"/>
      <c r="F67" s="132"/>
      <c r="G67" s="173">
        <v>55000</v>
      </c>
      <c r="H67" s="591"/>
      <c r="I67" s="169">
        <v>52132</v>
      </c>
      <c r="J67" s="591"/>
      <c r="K67" s="169"/>
      <c r="L67" s="591">
        <v>2868</v>
      </c>
      <c r="M67" s="167"/>
      <c r="N67" s="269"/>
    </row>
    <row r="68" spans="1:12" ht="12.75">
      <c r="A68" s="138">
        <v>32231</v>
      </c>
      <c r="B68" s="132"/>
      <c r="C68" s="132" t="s">
        <v>134</v>
      </c>
      <c r="D68" s="132"/>
      <c r="E68" s="132"/>
      <c r="F68" s="132"/>
      <c r="G68" s="173">
        <v>12000</v>
      </c>
      <c r="H68" s="591">
        <v>0</v>
      </c>
      <c r="I68" s="169">
        <v>12000</v>
      </c>
      <c r="J68" s="591"/>
      <c r="K68" s="169"/>
      <c r="L68" s="591"/>
    </row>
    <row r="69" spans="1:12" ht="12.75">
      <c r="A69" s="138">
        <v>32232</v>
      </c>
      <c r="B69" s="132"/>
      <c r="C69" s="132" t="s">
        <v>135</v>
      </c>
      <c r="D69" s="132"/>
      <c r="E69" s="132"/>
      <c r="F69" s="132"/>
      <c r="G69" s="173">
        <v>9000</v>
      </c>
      <c r="H69" s="591">
        <v>0</v>
      </c>
      <c r="I69" s="169">
        <v>9000</v>
      </c>
      <c r="J69" s="591"/>
      <c r="K69" s="169"/>
      <c r="L69" s="591"/>
    </row>
    <row r="70" spans="1:12" ht="12.75">
      <c r="A70" s="138">
        <v>32233</v>
      </c>
      <c r="B70" s="132"/>
      <c r="C70" s="132" t="s">
        <v>136</v>
      </c>
      <c r="D70" s="132"/>
      <c r="E70" s="132"/>
      <c r="F70" s="132"/>
      <c r="G70" s="173">
        <v>19000</v>
      </c>
      <c r="H70" s="591">
        <v>0</v>
      </c>
      <c r="I70" s="169">
        <v>19000</v>
      </c>
      <c r="J70" s="591"/>
      <c r="K70" s="169"/>
      <c r="L70" s="591"/>
    </row>
    <row r="71" spans="1:12" ht="12.75">
      <c r="A71" s="138">
        <v>32234</v>
      </c>
      <c r="B71" s="132"/>
      <c r="C71" s="132" t="s">
        <v>137</v>
      </c>
      <c r="D71" s="132"/>
      <c r="E71" s="132"/>
      <c r="F71" s="132"/>
      <c r="G71" s="173">
        <v>1500</v>
      </c>
      <c r="H71" s="591">
        <v>0</v>
      </c>
      <c r="I71" s="169">
        <v>1500</v>
      </c>
      <c r="J71" s="591"/>
      <c r="K71" s="169"/>
      <c r="L71" s="591"/>
    </row>
    <row r="72" spans="1:12" ht="12.75">
      <c r="A72" s="138">
        <v>32241</v>
      </c>
      <c r="B72" s="132"/>
      <c r="C72" s="132" t="s">
        <v>138</v>
      </c>
      <c r="D72" s="132"/>
      <c r="E72" s="132"/>
      <c r="F72" s="132"/>
      <c r="G72" s="173">
        <v>0</v>
      </c>
      <c r="H72" s="591">
        <v>0</v>
      </c>
      <c r="I72" s="169">
        <f>SUM(G72-H72)</f>
        <v>0</v>
      </c>
      <c r="J72" s="591"/>
      <c r="K72" s="169"/>
      <c r="L72" s="591"/>
    </row>
    <row r="73" spans="1:12" ht="12.75">
      <c r="A73" s="138">
        <v>32242</v>
      </c>
      <c r="B73" s="132"/>
      <c r="C73" s="132" t="s">
        <v>139</v>
      </c>
      <c r="D73" s="132"/>
      <c r="E73" s="132"/>
      <c r="F73" s="132"/>
      <c r="G73" s="173">
        <v>1000</v>
      </c>
      <c r="H73" s="591">
        <v>0</v>
      </c>
      <c r="I73" s="169">
        <v>1000</v>
      </c>
      <c r="J73" s="591"/>
      <c r="K73" s="169"/>
      <c r="L73" s="591"/>
    </row>
    <row r="74" spans="1:12" ht="12.75">
      <c r="A74" s="248">
        <v>32243</v>
      </c>
      <c r="B74" s="150"/>
      <c r="C74" s="150" t="s">
        <v>140</v>
      </c>
      <c r="D74" s="150"/>
      <c r="E74" s="150"/>
      <c r="F74" s="150"/>
      <c r="G74" s="178">
        <v>200</v>
      </c>
      <c r="H74" s="593">
        <v>0</v>
      </c>
      <c r="I74" s="171">
        <v>200</v>
      </c>
      <c r="J74" s="593"/>
      <c r="K74" s="171"/>
      <c r="L74" s="593"/>
    </row>
    <row r="81" ht="12.75">
      <c r="L81" s="159"/>
    </row>
    <row r="82" spans="1:12" ht="24.75">
      <c r="A82" s="479" t="s">
        <v>91</v>
      </c>
      <c r="B82" s="682" t="s">
        <v>92</v>
      </c>
      <c r="C82" s="683"/>
      <c r="D82" s="683"/>
      <c r="E82" s="683"/>
      <c r="F82" s="684"/>
      <c r="G82" s="471" t="s">
        <v>124</v>
      </c>
      <c r="H82" s="601" t="s">
        <v>125</v>
      </c>
      <c r="I82" s="472" t="s">
        <v>126</v>
      </c>
      <c r="J82" s="602" t="s">
        <v>127</v>
      </c>
      <c r="K82" s="473" t="s">
        <v>13</v>
      </c>
      <c r="L82" s="603" t="s">
        <v>289</v>
      </c>
    </row>
    <row r="83" spans="1:12" ht="12.75">
      <c r="A83" s="166"/>
      <c r="F83" s="162"/>
      <c r="H83" s="249"/>
      <c r="J83" s="249"/>
      <c r="L83" s="249"/>
    </row>
    <row r="84" spans="1:12" ht="12.75">
      <c r="A84" s="138">
        <v>32244</v>
      </c>
      <c r="B84" s="132"/>
      <c r="C84" s="132" t="s">
        <v>141</v>
      </c>
      <c r="D84" s="132"/>
      <c r="E84" s="132"/>
      <c r="F84" s="151"/>
      <c r="G84" s="169">
        <v>2500</v>
      </c>
      <c r="H84" s="591">
        <v>0</v>
      </c>
      <c r="I84" s="169">
        <v>2500</v>
      </c>
      <c r="J84" s="591"/>
      <c r="K84" s="169"/>
      <c r="L84" s="591"/>
    </row>
    <row r="85" spans="1:15" ht="12.75">
      <c r="A85" s="138">
        <v>32251</v>
      </c>
      <c r="B85" s="132"/>
      <c r="C85" s="132" t="s">
        <v>142</v>
      </c>
      <c r="D85" s="132"/>
      <c r="E85" s="132"/>
      <c r="F85" s="151"/>
      <c r="G85" s="169">
        <v>4533.55</v>
      </c>
      <c r="H85" s="591">
        <v>0</v>
      </c>
      <c r="I85" s="169">
        <v>300.72</v>
      </c>
      <c r="J85" s="591">
        <v>4232.83</v>
      </c>
      <c r="K85" s="169"/>
      <c r="L85" s="591"/>
      <c r="M85" s="167"/>
      <c r="N85" s="167"/>
      <c r="O85" s="167"/>
    </row>
    <row r="86" spans="1:12" ht="12.75">
      <c r="A86" s="138">
        <v>32251</v>
      </c>
      <c r="B86" s="132"/>
      <c r="C86" s="132" t="s">
        <v>143</v>
      </c>
      <c r="D86" s="132"/>
      <c r="E86" s="132"/>
      <c r="F86" s="151"/>
      <c r="G86" s="169">
        <v>500</v>
      </c>
      <c r="H86" s="591">
        <v>0</v>
      </c>
      <c r="I86" s="169">
        <v>500</v>
      </c>
      <c r="J86" s="591"/>
      <c r="K86" s="169"/>
      <c r="L86" s="591"/>
    </row>
    <row r="87" spans="1:12" ht="12.75">
      <c r="A87" s="138">
        <v>32271</v>
      </c>
      <c r="B87" s="132"/>
      <c r="C87" s="132" t="s">
        <v>144</v>
      </c>
      <c r="D87" s="132"/>
      <c r="E87" s="132"/>
      <c r="F87" s="151"/>
      <c r="G87" s="169">
        <v>1500</v>
      </c>
      <c r="H87" s="591">
        <v>0</v>
      </c>
      <c r="I87" s="169">
        <v>1500</v>
      </c>
      <c r="J87" s="591"/>
      <c r="K87" s="169"/>
      <c r="L87" s="591"/>
    </row>
    <row r="88" spans="1:12" ht="12.75">
      <c r="A88" s="142">
        <v>323</v>
      </c>
      <c r="B88" s="137"/>
      <c r="C88" s="137" t="s">
        <v>25</v>
      </c>
      <c r="D88" s="137"/>
      <c r="E88" s="137"/>
      <c r="F88" s="152"/>
      <c r="G88" s="243">
        <f>SUM(G89:G111)</f>
        <v>27395</v>
      </c>
      <c r="H88" s="149">
        <v>0</v>
      </c>
      <c r="I88" s="243">
        <f>SUM(I89:I111)</f>
        <v>27395</v>
      </c>
      <c r="J88" s="149"/>
      <c r="K88" s="243">
        <f>SUM(K89:K111)</f>
        <v>0</v>
      </c>
      <c r="L88" s="149"/>
    </row>
    <row r="89" spans="1:12" ht="12.75">
      <c r="A89" s="138">
        <v>32311</v>
      </c>
      <c r="B89" s="132"/>
      <c r="C89" s="132" t="s">
        <v>145</v>
      </c>
      <c r="D89" s="132"/>
      <c r="E89" s="132"/>
      <c r="F89" s="151"/>
      <c r="G89" s="169">
        <v>2500</v>
      </c>
      <c r="H89" s="591">
        <v>0</v>
      </c>
      <c r="I89" s="169">
        <v>2500</v>
      </c>
      <c r="J89" s="591"/>
      <c r="K89" s="169"/>
      <c r="L89" s="591"/>
    </row>
    <row r="90" spans="1:12" ht="12.75">
      <c r="A90" s="138">
        <v>32313</v>
      </c>
      <c r="B90" s="132"/>
      <c r="C90" s="132" t="s">
        <v>146</v>
      </c>
      <c r="D90" s="132"/>
      <c r="E90" s="132"/>
      <c r="F90" s="151"/>
      <c r="G90" s="169">
        <v>500</v>
      </c>
      <c r="H90" s="591">
        <v>0</v>
      </c>
      <c r="I90" s="169">
        <v>500</v>
      </c>
      <c r="J90" s="591"/>
      <c r="K90" s="169"/>
      <c r="L90" s="591"/>
    </row>
    <row r="91" spans="1:12" ht="12.75">
      <c r="A91" s="138">
        <v>32319</v>
      </c>
      <c r="B91" s="132"/>
      <c r="C91" s="132" t="s">
        <v>147</v>
      </c>
      <c r="D91" s="132"/>
      <c r="E91" s="132"/>
      <c r="F91" s="151"/>
      <c r="G91" s="169">
        <v>1000</v>
      </c>
      <c r="H91" s="591">
        <v>0</v>
      </c>
      <c r="I91" s="169">
        <v>1000</v>
      </c>
      <c r="J91" s="591"/>
      <c r="K91" s="169"/>
      <c r="L91" s="591"/>
    </row>
    <row r="92" spans="1:12" ht="12.75">
      <c r="A92" s="138">
        <v>32322</v>
      </c>
      <c r="B92" s="132"/>
      <c r="C92" s="132" t="s">
        <v>148</v>
      </c>
      <c r="D92" s="132"/>
      <c r="E92" s="132"/>
      <c r="F92" s="132"/>
      <c r="G92" s="173">
        <v>3318</v>
      </c>
      <c r="H92" s="591">
        <v>0</v>
      </c>
      <c r="I92" s="169">
        <v>3318</v>
      </c>
      <c r="J92" s="591"/>
      <c r="K92" s="169"/>
      <c r="L92" s="591"/>
    </row>
    <row r="93" spans="1:12" ht="12.75">
      <c r="A93" s="138">
        <v>32323</v>
      </c>
      <c r="B93" s="132"/>
      <c r="C93" s="132" t="s">
        <v>149</v>
      </c>
      <c r="D93" s="132"/>
      <c r="E93" s="132"/>
      <c r="F93" s="132"/>
      <c r="G93" s="173">
        <v>500</v>
      </c>
      <c r="H93" s="591">
        <v>0</v>
      </c>
      <c r="I93" s="169">
        <v>500</v>
      </c>
      <c r="J93" s="591"/>
      <c r="K93" s="169"/>
      <c r="L93" s="591"/>
    </row>
    <row r="94" spans="1:12" ht="12.75">
      <c r="A94" s="138">
        <v>32329</v>
      </c>
      <c r="B94" s="132"/>
      <c r="C94" s="132" t="s">
        <v>150</v>
      </c>
      <c r="D94" s="132"/>
      <c r="E94" s="132"/>
      <c r="F94" s="132"/>
      <c r="G94" s="173">
        <v>1500</v>
      </c>
      <c r="H94" s="591">
        <v>0</v>
      </c>
      <c r="I94" s="169">
        <v>1500</v>
      </c>
      <c r="J94" s="591"/>
      <c r="K94" s="169"/>
      <c r="L94" s="591"/>
    </row>
    <row r="95" spans="1:12" ht="12.75">
      <c r="A95" s="138">
        <v>32339</v>
      </c>
      <c r="B95" s="132"/>
      <c r="C95" s="132" t="s">
        <v>151</v>
      </c>
      <c r="D95" s="132"/>
      <c r="E95" s="132"/>
      <c r="F95" s="132"/>
      <c r="G95" s="173">
        <v>0</v>
      </c>
      <c r="H95" s="591">
        <v>0</v>
      </c>
      <c r="I95" s="169">
        <f>SUM(G95-H95)</f>
        <v>0</v>
      </c>
      <c r="J95" s="591"/>
      <c r="K95" s="169"/>
      <c r="L95" s="591"/>
    </row>
    <row r="96" spans="1:12" ht="12.75">
      <c r="A96" s="138">
        <v>32341</v>
      </c>
      <c r="B96" s="132"/>
      <c r="C96" s="132" t="s">
        <v>152</v>
      </c>
      <c r="D96" s="132"/>
      <c r="E96" s="132"/>
      <c r="F96" s="132"/>
      <c r="G96" s="173">
        <v>3000</v>
      </c>
      <c r="H96" s="591">
        <v>0</v>
      </c>
      <c r="I96" s="169">
        <v>3000</v>
      </c>
      <c r="J96" s="591"/>
      <c r="K96" s="169"/>
      <c r="L96" s="591"/>
    </row>
    <row r="97" spans="1:12" ht="12.75">
      <c r="A97" s="138">
        <v>32342</v>
      </c>
      <c r="B97" s="132"/>
      <c r="C97" s="132" t="s">
        <v>153</v>
      </c>
      <c r="D97" s="132"/>
      <c r="E97" s="132"/>
      <c r="F97" s="132"/>
      <c r="G97" s="173">
        <v>1000</v>
      </c>
      <c r="H97" s="591">
        <v>0</v>
      </c>
      <c r="I97" s="169">
        <v>1000</v>
      </c>
      <c r="J97" s="591"/>
      <c r="K97" s="169"/>
      <c r="L97" s="591"/>
    </row>
    <row r="98" spans="1:12" ht="12.75">
      <c r="A98" s="138">
        <v>32343</v>
      </c>
      <c r="B98" s="132"/>
      <c r="C98" s="132" t="s">
        <v>154</v>
      </c>
      <c r="D98" s="132"/>
      <c r="E98" s="132"/>
      <c r="F98" s="132"/>
      <c r="G98" s="173">
        <v>650</v>
      </c>
      <c r="H98" s="591">
        <v>0</v>
      </c>
      <c r="I98" s="169">
        <v>650</v>
      </c>
      <c r="J98" s="591"/>
      <c r="K98" s="169"/>
      <c r="L98" s="591"/>
    </row>
    <row r="99" spans="1:12" ht="12.75">
      <c r="A99" s="138">
        <v>32344</v>
      </c>
      <c r="B99" s="132"/>
      <c r="C99" s="132" t="s">
        <v>155</v>
      </c>
      <c r="D99" s="132"/>
      <c r="E99" s="132"/>
      <c r="F99" s="132"/>
      <c r="G99" s="173">
        <v>1000</v>
      </c>
      <c r="H99" s="591">
        <v>0</v>
      </c>
      <c r="I99" s="169">
        <v>1000</v>
      </c>
      <c r="J99" s="591"/>
      <c r="K99" s="169"/>
      <c r="L99" s="591"/>
    </row>
    <row r="100" spans="1:12" ht="12.75">
      <c r="A100" s="138">
        <v>32353</v>
      </c>
      <c r="B100" s="132"/>
      <c r="C100" s="132" t="s">
        <v>156</v>
      </c>
      <c r="D100" s="132"/>
      <c r="E100" s="132"/>
      <c r="F100" s="132"/>
      <c r="G100" s="173">
        <v>800</v>
      </c>
      <c r="H100" s="591">
        <v>0</v>
      </c>
      <c r="I100" s="169">
        <v>800</v>
      </c>
      <c r="J100" s="591"/>
      <c r="K100" s="169"/>
      <c r="L100" s="591"/>
    </row>
    <row r="101" spans="1:12" ht="12.75">
      <c r="A101" s="138">
        <v>32354</v>
      </c>
      <c r="B101" s="132"/>
      <c r="C101" s="132" t="s">
        <v>202</v>
      </c>
      <c r="D101" s="132"/>
      <c r="E101" s="132"/>
      <c r="F101" s="132"/>
      <c r="G101" s="173">
        <v>100</v>
      </c>
      <c r="H101" s="591"/>
      <c r="I101" s="169">
        <v>100</v>
      </c>
      <c r="J101" s="591"/>
      <c r="K101" s="169"/>
      <c r="L101" s="591"/>
    </row>
    <row r="102" spans="1:12" ht="12.75">
      <c r="A102" s="138">
        <v>32361</v>
      </c>
      <c r="B102" s="132"/>
      <c r="C102" s="132" t="s">
        <v>157</v>
      </c>
      <c r="D102" s="132"/>
      <c r="E102" s="132"/>
      <c r="F102" s="132"/>
      <c r="G102" s="173">
        <v>2000</v>
      </c>
      <c r="H102" s="591">
        <v>0</v>
      </c>
      <c r="I102" s="169">
        <v>2000</v>
      </c>
      <c r="J102" s="591"/>
      <c r="K102" s="169"/>
      <c r="L102" s="591"/>
    </row>
    <row r="103" spans="1:12" ht="12.75">
      <c r="A103" s="138">
        <v>32369</v>
      </c>
      <c r="B103" s="132"/>
      <c r="C103" s="132" t="s">
        <v>158</v>
      </c>
      <c r="D103" s="132"/>
      <c r="E103" s="132"/>
      <c r="F103" s="132"/>
      <c r="G103" s="173">
        <v>300</v>
      </c>
      <c r="H103" s="591">
        <v>0</v>
      </c>
      <c r="I103" s="169">
        <v>300</v>
      </c>
      <c r="J103" s="591"/>
      <c r="K103" s="169"/>
      <c r="L103" s="591"/>
    </row>
    <row r="104" spans="1:12" ht="12.75">
      <c r="A104" s="138">
        <v>32372</v>
      </c>
      <c r="B104" s="132"/>
      <c r="C104" s="132" t="s">
        <v>159</v>
      </c>
      <c r="D104" s="132"/>
      <c r="E104" s="132"/>
      <c r="F104" s="132"/>
      <c r="G104" s="173">
        <v>1500</v>
      </c>
      <c r="H104" s="591">
        <v>0</v>
      </c>
      <c r="I104" s="169">
        <v>1500</v>
      </c>
      <c r="J104" s="591">
        <v>0</v>
      </c>
      <c r="K104" s="169"/>
      <c r="L104" s="591"/>
    </row>
    <row r="105" spans="1:12" ht="12.75">
      <c r="A105" s="138">
        <v>32379</v>
      </c>
      <c r="B105" s="132"/>
      <c r="C105" s="132" t="s">
        <v>160</v>
      </c>
      <c r="D105" s="132"/>
      <c r="E105" s="132"/>
      <c r="F105" s="132"/>
      <c r="G105" s="173">
        <v>2200</v>
      </c>
      <c r="H105" s="591">
        <v>0</v>
      </c>
      <c r="I105" s="169">
        <v>2200</v>
      </c>
      <c r="J105" s="591"/>
      <c r="K105" s="169"/>
      <c r="L105" s="591"/>
    </row>
    <row r="106" spans="1:12" ht="12.75">
      <c r="A106" s="138">
        <v>32381</v>
      </c>
      <c r="B106" s="132"/>
      <c r="C106" s="132" t="s">
        <v>161</v>
      </c>
      <c r="D106" s="132"/>
      <c r="E106" s="132"/>
      <c r="F106" s="132"/>
      <c r="G106" s="173">
        <v>1327</v>
      </c>
      <c r="H106" s="591">
        <v>0</v>
      </c>
      <c r="I106" s="169">
        <v>1327</v>
      </c>
      <c r="J106" s="591"/>
      <c r="K106" s="169"/>
      <c r="L106" s="591"/>
    </row>
    <row r="107" spans="1:12" ht="12.75">
      <c r="A107" s="138">
        <v>32389</v>
      </c>
      <c r="B107" s="132"/>
      <c r="C107" s="132" t="s">
        <v>233</v>
      </c>
      <c r="D107" s="132"/>
      <c r="E107" s="132"/>
      <c r="F107" s="132"/>
      <c r="G107" s="173">
        <v>1900</v>
      </c>
      <c r="H107" s="591">
        <v>0</v>
      </c>
      <c r="I107" s="169">
        <v>1900</v>
      </c>
      <c r="J107" s="591"/>
      <c r="K107" s="169"/>
      <c r="L107" s="591"/>
    </row>
    <row r="108" spans="1:12" ht="12.75">
      <c r="A108" s="138">
        <v>32391</v>
      </c>
      <c r="B108" s="132"/>
      <c r="C108" s="132" t="s">
        <v>162</v>
      </c>
      <c r="D108" s="132"/>
      <c r="E108" s="132"/>
      <c r="F108" s="132"/>
      <c r="G108" s="173">
        <v>300</v>
      </c>
      <c r="H108" s="591">
        <v>0</v>
      </c>
      <c r="I108" s="169">
        <v>300</v>
      </c>
      <c r="J108" s="591"/>
      <c r="K108" s="169"/>
      <c r="L108" s="591"/>
    </row>
    <row r="109" spans="1:12" ht="12.75">
      <c r="A109" s="138">
        <v>32394</v>
      </c>
      <c r="B109" s="132"/>
      <c r="C109" s="132" t="s">
        <v>163</v>
      </c>
      <c r="D109" s="132"/>
      <c r="E109" s="132"/>
      <c r="F109" s="132"/>
      <c r="G109" s="173">
        <v>150</v>
      </c>
      <c r="H109" s="591">
        <v>0</v>
      </c>
      <c r="I109" s="169">
        <v>150</v>
      </c>
      <c r="J109" s="591"/>
      <c r="K109" s="169"/>
      <c r="L109" s="591"/>
    </row>
    <row r="110" spans="1:12" ht="12.75">
      <c r="A110" s="138">
        <v>32396</v>
      </c>
      <c r="B110" s="132"/>
      <c r="C110" s="132" t="s">
        <v>184</v>
      </c>
      <c r="D110" s="132"/>
      <c r="E110" s="132"/>
      <c r="F110" s="132"/>
      <c r="G110" s="173">
        <v>1200</v>
      </c>
      <c r="H110" s="138"/>
      <c r="I110" s="169">
        <v>1200</v>
      </c>
      <c r="J110" s="138"/>
      <c r="K110" s="161"/>
      <c r="L110" s="138"/>
    </row>
    <row r="111" spans="1:12" ht="12.75">
      <c r="A111" s="138">
        <v>32399</v>
      </c>
      <c r="B111" s="132"/>
      <c r="C111" s="132" t="s">
        <v>164</v>
      </c>
      <c r="D111" s="132"/>
      <c r="E111" s="132"/>
      <c r="F111" s="132"/>
      <c r="G111" s="173">
        <v>650</v>
      </c>
      <c r="H111" s="591"/>
      <c r="I111" s="169">
        <v>650</v>
      </c>
      <c r="J111" s="591"/>
      <c r="K111" s="169"/>
      <c r="L111" s="591"/>
    </row>
    <row r="112" spans="1:12" ht="12.75">
      <c r="A112" s="142">
        <v>324</v>
      </c>
      <c r="B112" s="132"/>
      <c r="C112" s="137" t="s">
        <v>165</v>
      </c>
      <c r="D112" s="132"/>
      <c r="E112" s="132"/>
      <c r="F112" s="132"/>
      <c r="G112" s="172">
        <f>SUM(G113)</f>
        <v>0</v>
      </c>
      <c r="H112" s="596" t="s">
        <v>110</v>
      </c>
      <c r="I112" s="268"/>
      <c r="J112" s="591"/>
      <c r="K112" s="169"/>
      <c r="L112" s="604"/>
    </row>
    <row r="113" spans="1:12" ht="12.75">
      <c r="A113" s="138">
        <v>32412</v>
      </c>
      <c r="B113" s="132"/>
      <c r="C113" s="132" t="s">
        <v>165</v>
      </c>
      <c r="D113" s="132"/>
      <c r="E113" s="132"/>
      <c r="F113" s="132"/>
      <c r="G113" s="173">
        <v>0</v>
      </c>
      <c r="H113" s="596" t="s">
        <v>110</v>
      </c>
      <c r="I113" s="268"/>
      <c r="J113" s="591"/>
      <c r="K113" s="169"/>
      <c r="L113" s="605"/>
    </row>
    <row r="114" spans="1:12" ht="12.75">
      <c r="A114" s="142">
        <v>329</v>
      </c>
      <c r="B114" s="137"/>
      <c r="C114" s="137" t="s">
        <v>26</v>
      </c>
      <c r="D114" s="137"/>
      <c r="E114" s="152"/>
      <c r="F114" s="142"/>
      <c r="G114" s="243">
        <f>SUM(G115:G132)</f>
        <v>5776</v>
      </c>
      <c r="H114" s="149">
        <f>SUM(H115:H132)</f>
        <v>0</v>
      </c>
      <c r="I114" s="243">
        <f>SUM(I115:I132)</f>
        <v>5746</v>
      </c>
      <c r="J114" s="149"/>
      <c r="K114" s="243"/>
      <c r="L114" s="149"/>
    </row>
    <row r="115" spans="1:12" ht="12.75">
      <c r="A115" s="138">
        <v>32921</v>
      </c>
      <c r="B115" s="132"/>
      <c r="C115" s="132" t="s">
        <v>166</v>
      </c>
      <c r="D115" s="132"/>
      <c r="E115" s="132"/>
      <c r="F115" s="132"/>
      <c r="G115" s="173">
        <v>500</v>
      </c>
      <c r="H115" s="591">
        <v>0</v>
      </c>
      <c r="I115" s="169">
        <v>500</v>
      </c>
      <c r="J115" s="591"/>
      <c r="K115" s="169"/>
      <c r="L115" s="591"/>
    </row>
    <row r="116" spans="1:12" ht="12.75">
      <c r="A116" s="138">
        <v>32922</v>
      </c>
      <c r="B116" s="132"/>
      <c r="C116" s="132" t="s">
        <v>167</v>
      </c>
      <c r="D116" s="132"/>
      <c r="E116" s="132"/>
      <c r="F116" s="132"/>
      <c r="G116" s="173">
        <v>1200</v>
      </c>
      <c r="H116" s="591">
        <v>0</v>
      </c>
      <c r="I116" s="169">
        <v>1200</v>
      </c>
      <c r="J116" s="591"/>
      <c r="K116" s="169"/>
      <c r="L116" s="591"/>
    </row>
    <row r="117" spans="1:12" ht="12.75">
      <c r="A117" s="248">
        <v>32923</v>
      </c>
      <c r="B117" s="150"/>
      <c r="C117" s="150" t="s">
        <v>168</v>
      </c>
      <c r="D117" s="150"/>
      <c r="E117" s="150"/>
      <c r="F117" s="150"/>
      <c r="G117" s="178">
        <v>1000</v>
      </c>
      <c r="H117" s="593">
        <v>0</v>
      </c>
      <c r="I117" s="171">
        <v>1000</v>
      </c>
      <c r="J117" s="593"/>
      <c r="K117" s="171"/>
      <c r="L117" s="593"/>
    </row>
    <row r="122" spans="1:12" ht="24.75">
      <c r="A122" s="479" t="s">
        <v>91</v>
      </c>
      <c r="B122" s="682" t="s">
        <v>92</v>
      </c>
      <c r="C122" s="683"/>
      <c r="D122" s="683"/>
      <c r="E122" s="683"/>
      <c r="F122" s="684"/>
      <c r="G122" s="474" t="s">
        <v>124</v>
      </c>
      <c r="H122" s="588" t="s">
        <v>125</v>
      </c>
      <c r="I122" s="475" t="s">
        <v>126</v>
      </c>
      <c r="J122" s="589" t="s">
        <v>127</v>
      </c>
      <c r="K122" s="476" t="s">
        <v>13</v>
      </c>
      <c r="L122" s="600" t="s">
        <v>289</v>
      </c>
    </row>
    <row r="123" spans="1:12" ht="12.75">
      <c r="A123" s="166"/>
      <c r="F123" s="164"/>
      <c r="G123" s="469"/>
      <c r="H123" s="249"/>
      <c r="I123" s="469"/>
      <c r="J123" s="249"/>
      <c r="L123" s="249"/>
    </row>
    <row r="124" spans="1:12" ht="12.75">
      <c r="A124" s="138">
        <v>32924</v>
      </c>
      <c r="B124" s="132"/>
      <c r="C124" s="132" t="s">
        <v>200</v>
      </c>
      <c r="D124" s="132"/>
      <c r="E124" s="132"/>
      <c r="F124" s="132"/>
      <c r="G124" s="173">
        <v>1000</v>
      </c>
      <c r="H124" s="591">
        <v>0</v>
      </c>
      <c r="I124" s="169">
        <v>1000</v>
      </c>
      <c r="J124" s="591"/>
      <c r="K124" s="169"/>
      <c r="L124" s="591"/>
    </row>
    <row r="125" spans="1:12" ht="12.75">
      <c r="A125" s="138">
        <v>32931</v>
      </c>
      <c r="B125" s="132"/>
      <c r="C125" s="132" t="s">
        <v>169</v>
      </c>
      <c r="D125" s="132"/>
      <c r="E125" s="132"/>
      <c r="F125" s="151"/>
      <c r="G125" s="169">
        <v>150</v>
      </c>
      <c r="H125" s="591">
        <v>0</v>
      </c>
      <c r="I125" s="169">
        <v>150</v>
      </c>
      <c r="J125" s="591"/>
      <c r="K125" s="169"/>
      <c r="L125" s="591"/>
    </row>
    <row r="126" spans="1:12" ht="12.75">
      <c r="A126" s="138">
        <v>32941</v>
      </c>
      <c r="B126" s="132"/>
      <c r="C126" s="132" t="s">
        <v>170</v>
      </c>
      <c r="D126" s="132"/>
      <c r="E126" s="132"/>
      <c r="F126" s="151"/>
      <c r="G126" s="169">
        <v>26</v>
      </c>
      <c r="H126" s="591">
        <v>0</v>
      </c>
      <c r="I126" s="169">
        <v>26</v>
      </c>
      <c r="J126" s="591"/>
      <c r="K126" s="169"/>
      <c r="L126" s="591"/>
    </row>
    <row r="127" spans="1:12" ht="12.75">
      <c r="A127" s="138">
        <v>32942</v>
      </c>
      <c r="B127" s="132"/>
      <c r="C127" s="132" t="s">
        <v>171</v>
      </c>
      <c r="D127" s="132"/>
      <c r="E127" s="132"/>
      <c r="F127" s="151"/>
      <c r="G127" s="169">
        <v>0</v>
      </c>
      <c r="H127" s="138"/>
      <c r="I127" s="169">
        <f>SUM(G127-H127)</f>
        <v>0</v>
      </c>
      <c r="J127" s="138"/>
      <c r="K127" s="161"/>
      <c r="L127" s="138"/>
    </row>
    <row r="128" spans="1:12" ht="12.75">
      <c r="A128" s="138">
        <v>32951</v>
      </c>
      <c r="B128" s="132"/>
      <c r="C128" s="132" t="s">
        <v>172</v>
      </c>
      <c r="D128" s="132"/>
      <c r="E128" s="132"/>
      <c r="F128" s="151"/>
      <c r="G128" s="169">
        <v>70</v>
      </c>
      <c r="H128" s="138"/>
      <c r="I128" s="169">
        <v>70</v>
      </c>
      <c r="J128" s="138"/>
      <c r="K128" s="161"/>
      <c r="L128" s="138"/>
    </row>
    <row r="129" spans="1:12" ht="12.75">
      <c r="A129" s="138">
        <v>32955</v>
      </c>
      <c r="B129" s="132"/>
      <c r="C129" s="132" t="s">
        <v>173</v>
      </c>
      <c r="D129" s="132"/>
      <c r="E129" s="132"/>
      <c r="F129" s="151"/>
      <c r="G129" s="169">
        <v>1500</v>
      </c>
      <c r="H129" s="138"/>
      <c r="I129" s="169">
        <v>1500</v>
      </c>
      <c r="J129" s="138"/>
      <c r="K129" s="161"/>
      <c r="L129" s="138"/>
    </row>
    <row r="130" spans="1:12" ht="12.75">
      <c r="A130" s="138">
        <v>32959</v>
      </c>
      <c r="B130" s="132"/>
      <c r="C130" s="132" t="s">
        <v>183</v>
      </c>
      <c r="D130" s="132"/>
      <c r="E130" s="132"/>
      <c r="F130" s="151"/>
      <c r="G130" s="169">
        <v>130</v>
      </c>
      <c r="H130" s="138"/>
      <c r="I130" s="169">
        <v>100</v>
      </c>
      <c r="J130" s="138"/>
      <c r="K130" s="161"/>
      <c r="L130" s="138"/>
    </row>
    <row r="131" spans="1:12" ht="12.75">
      <c r="A131" s="166"/>
      <c r="F131" s="162"/>
      <c r="H131" s="166"/>
      <c r="J131" s="166"/>
      <c r="L131" s="166"/>
    </row>
    <row r="132" spans="1:12" ht="12.75">
      <c r="A132" s="138">
        <v>32999</v>
      </c>
      <c r="B132" s="132"/>
      <c r="C132" s="132" t="s">
        <v>174</v>
      </c>
      <c r="D132" s="132"/>
      <c r="E132" s="132"/>
      <c r="F132" s="151"/>
      <c r="G132" s="169">
        <v>200</v>
      </c>
      <c r="H132" s="591">
        <v>0</v>
      </c>
      <c r="I132" s="169">
        <v>200</v>
      </c>
      <c r="J132" s="591"/>
      <c r="K132" s="169"/>
      <c r="L132" s="591"/>
    </row>
    <row r="133" spans="1:12" ht="12.75">
      <c r="A133" s="138"/>
      <c r="B133" s="137"/>
      <c r="C133" s="137" t="s">
        <v>175</v>
      </c>
      <c r="D133" s="137"/>
      <c r="E133" s="137"/>
      <c r="F133" s="152"/>
      <c r="G133" s="243">
        <f>G134</f>
        <v>1270</v>
      </c>
      <c r="H133" s="149">
        <v>0</v>
      </c>
      <c r="I133" s="243">
        <f>I134</f>
        <v>1300</v>
      </c>
      <c r="J133" s="149"/>
      <c r="K133" s="243"/>
      <c r="L133" s="149"/>
    </row>
    <row r="134" spans="1:12" ht="12.75">
      <c r="A134" s="142">
        <v>343</v>
      </c>
      <c r="B134" s="137"/>
      <c r="C134" s="137" t="s">
        <v>176</v>
      </c>
      <c r="D134" s="137"/>
      <c r="E134" s="137"/>
      <c r="F134" s="152"/>
      <c r="G134" s="243">
        <f>SUM(G135)</f>
        <v>1270</v>
      </c>
      <c r="H134" s="149">
        <f>SUM(H135)</f>
        <v>0</v>
      </c>
      <c r="I134" s="243">
        <f>SUM(I135)</f>
        <v>1300</v>
      </c>
      <c r="J134" s="149"/>
      <c r="K134" s="243"/>
      <c r="L134" s="149"/>
    </row>
    <row r="135" spans="1:12" ht="12.75">
      <c r="A135" s="138">
        <v>34311</v>
      </c>
      <c r="B135" s="132"/>
      <c r="C135" s="132" t="s">
        <v>177</v>
      </c>
      <c r="D135" s="132"/>
      <c r="E135" s="132"/>
      <c r="F135" s="151"/>
      <c r="G135" s="169">
        <v>1270</v>
      </c>
      <c r="H135" s="591">
        <v>0</v>
      </c>
      <c r="I135" s="169">
        <v>1300</v>
      </c>
      <c r="J135" s="591"/>
      <c r="K135" s="169"/>
      <c r="L135" s="591"/>
    </row>
    <row r="136" spans="1:13" ht="12.75">
      <c r="A136" s="138"/>
      <c r="B136" s="132"/>
      <c r="C136" s="137" t="s">
        <v>178</v>
      </c>
      <c r="D136" s="137"/>
      <c r="E136" s="137"/>
      <c r="F136" s="152"/>
      <c r="G136" s="243">
        <f>SUM(G137)</f>
        <v>5500</v>
      </c>
      <c r="H136" s="142"/>
      <c r="I136" s="243">
        <f>SUM(I137)</f>
        <v>0</v>
      </c>
      <c r="J136" s="149">
        <f>SUM(J137)</f>
        <v>5500</v>
      </c>
      <c r="K136" s="161"/>
      <c r="L136" s="138"/>
      <c r="M136" s="167"/>
    </row>
    <row r="137" spans="1:13" ht="12.75">
      <c r="A137" s="142">
        <v>422</v>
      </c>
      <c r="B137" s="137"/>
      <c r="C137" s="137" t="s">
        <v>179</v>
      </c>
      <c r="D137" s="137"/>
      <c r="E137" s="137"/>
      <c r="F137" s="152"/>
      <c r="G137" s="243">
        <f>SUM(G138:G141)</f>
        <v>5500</v>
      </c>
      <c r="H137" s="149"/>
      <c r="I137" s="169">
        <f>SUM(I138:I141)</f>
        <v>0</v>
      </c>
      <c r="J137" s="149">
        <f>SUM(J138:J141)</f>
        <v>5500</v>
      </c>
      <c r="K137" s="169"/>
      <c r="L137" s="591"/>
      <c r="M137" s="167"/>
    </row>
    <row r="138" spans="1:12" ht="12.75">
      <c r="A138" s="138">
        <v>42219</v>
      </c>
      <c r="B138" s="132"/>
      <c r="C138" s="132" t="s">
        <v>180</v>
      </c>
      <c r="D138" s="132"/>
      <c r="E138" s="132"/>
      <c r="F138" s="151"/>
      <c r="G138" s="169">
        <v>5500</v>
      </c>
      <c r="H138" s="591"/>
      <c r="I138" s="169">
        <v>0</v>
      </c>
      <c r="J138" s="591">
        <v>5500</v>
      </c>
      <c r="K138" s="169"/>
      <c r="L138" s="591"/>
    </row>
    <row r="139" spans="1:12" ht="12.75">
      <c r="A139" s="138">
        <v>42271</v>
      </c>
      <c r="B139" s="137"/>
      <c r="C139" s="132" t="s">
        <v>203</v>
      </c>
      <c r="D139" s="137"/>
      <c r="E139" s="137"/>
      <c r="F139" s="152"/>
      <c r="G139" s="169">
        <v>0</v>
      </c>
      <c r="H139" s="149"/>
      <c r="I139" s="169">
        <v>0</v>
      </c>
      <c r="J139" s="591"/>
      <c r="K139" s="169"/>
      <c r="L139" s="591"/>
    </row>
    <row r="140" spans="1:12" ht="12.75">
      <c r="A140" s="138">
        <v>42272</v>
      </c>
      <c r="B140" s="132"/>
      <c r="C140" s="132" t="s">
        <v>204</v>
      </c>
      <c r="D140" s="132"/>
      <c r="E140" s="132"/>
      <c r="F140" s="151"/>
      <c r="G140" s="169">
        <v>0</v>
      </c>
      <c r="H140" s="591"/>
      <c r="I140" s="169">
        <v>0</v>
      </c>
      <c r="J140" s="591"/>
      <c r="K140" s="169"/>
      <c r="L140" s="591"/>
    </row>
    <row r="141" spans="1:12" ht="12.75">
      <c r="A141" s="144">
        <v>42273</v>
      </c>
      <c r="B141" s="132"/>
      <c r="C141" s="132" t="s">
        <v>205</v>
      </c>
      <c r="D141" s="132"/>
      <c r="E141" s="132"/>
      <c r="F141" s="165"/>
      <c r="G141" s="470">
        <v>0</v>
      </c>
      <c r="H141" s="593"/>
      <c r="I141" s="169"/>
      <c r="J141" s="593"/>
      <c r="K141" s="470"/>
      <c r="L141" s="593"/>
    </row>
    <row r="142" spans="1:12" ht="12.75">
      <c r="A142" s="486" t="s">
        <v>181</v>
      </c>
      <c r="B142" s="153"/>
      <c r="C142" s="153"/>
      <c r="D142" s="153"/>
      <c r="E142" s="153"/>
      <c r="F142" s="154"/>
      <c r="G142" s="155">
        <f>SUM(G30+G136)</f>
        <v>807131.8</v>
      </c>
      <c r="H142" s="163">
        <f>SUM(H29)</f>
        <v>590000</v>
      </c>
      <c r="I142" s="156">
        <f>SUM(I29)</f>
        <v>180547.4</v>
      </c>
      <c r="J142" s="593">
        <f>J30+J136</f>
        <v>29216.4</v>
      </c>
      <c r="K142" s="155">
        <f>SUM(K30+K136)</f>
        <v>4500</v>
      </c>
      <c r="L142" s="593">
        <f>SUM(L30+L136)</f>
        <v>2868</v>
      </c>
    </row>
    <row r="143" spans="1:12" ht="12.75">
      <c r="A143" s="132"/>
      <c r="B143" s="132"/>
      <c r="C143" s="132"/>
      <c r="D143" s="132"/>
      <c r="E143" s="132"/>
      <c r="F143" s="132"/>
      <c r="G143" s="478"/>
      <c r="H143" s="132"/>
      <c r="I143" s="132"/>
      <c r="J143" s="132"/>
      <c r="K143" s="132"/>
      <c r="L143" s="132"/>
    </row>
    <row r="144" spans="1:12" ht="12.75">
      <c r="A144" s="132"/>
      <c r="B144" s="132"/>
      <c r="C144" s="132"/>
      <c r="D144" s="132"/>
      <c r="E144" s="132"/>
      <c r="F144" s="132"/>
      <c r="G144" s="478"/>
      <c r="H144" s="132"/>
      <c r="I144" s="132"/>
      <c r="J144" s="132"/>
      <c r="K144" s="132"/>
      <c r="L144" s="132"/>
    </row>
    <row r="145" spans="1:12" ht="12.75">
      <c r="A145" s="132"/>
      <c r="B145" s="132"/>
      <c r="C145" s="132"/>
      <c r="D145" s="132"/>
      <c r="E145" s="132"/>
      <c r="F145" s="132"/>
      <c r="G145" s="132"/>
      <c r="H145" s="477"/>
      <c r="I145" s="132"/>
      <c r="J145" s="132"/>
      <c r="K145" s="132"/>
      <c r="L145" s="132"/>
    </row>
    <row r="146" spans="1:12" ht="12.75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</row>
    <row r="147" spans="1:12" ht="12.75">
      <c r="A147" s="132" t="s">
        <v>290</v>
      </c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</row>
    <row r="148" spans="1:12" ht="12.75">
      <c r="A148" s="137"/>
      <c r="B148" s="132" t="s">
        <v>182</v>
      </c>
      <c r="C148" s="132"/>
      <c r="D148" s="132"/>
      <c r="E148" s="132"/>
      <c r="F148" s="132"/>
      <c r="G148" s="477"/>
      <c r="H148" s="157"/>
      <c r="I148" s="157"/>
      <c r="J148" s="157" t="s">
        <v>63</v>
      </c>
      <c r="K148" s="157"/>
      <c r="L148" s="140"/>
    </row>
    <row r="149" spans="1:12" ht="12.75">
      <c r="A149" s="137"/>
      <c r="B149" s="132"/>
      <c r="C149" s="132"/>
      <c r="D149" s="132"/>
      <c r="E149" s="132"/>
      <c r="F149" s="132"/>
      <c r="G149" s="132"/>
      <c r="H149" s="157"/>
      <c r="I149" s="157"/>
      <c r="J149" s="157"/>
      <c r="K149" s="157"/>
      <c r="L149" s="140"/>
    </row>
    <row r="150" spans="1:12" ht="12.75">
      <c r="A150" s="137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40"/>
    </row>
    <row r="151" spans="1:12" ht="12.75">
      <c r="A151" s="137"/>
      <c r="B151" s="132"/>
      <c r="C151" s="132"/>
      <c r="D151" s="132"/>
      <c r="E151" s="132"/>
      <c r="F151" s="132"/>
      <c r="G151" s="140"/>
      <c r="H151" s="140"/>
      <c r="I151" s="140"/>
      <c r="J151" s="140"/>
      <c r="K151" s="140"/>
      <c r="L151" s="140"/>
    </row>
    <row r="152" spans="1:12" ht="12.75">
      <c r="A152" s="137"/>
      <c r="B152" s="132"/>
      <c r="C152" s="132"/>
      <c r="D152" s="132"/>
      <c r="E152" s="132"/>
      <c r="F152" s="132"/>
      <c r="G152" s="140"/>
      <c r="H152" s="140"/>
      <c r="I152" s="140"/>
      <c r="J152" s="140"/>
      <c r="K152" s="140"/>
      <c r="L152" s="140"/>
    </row>
    <row r="153" spans="1:12" ht="12.75">
      <c r="A153" s="137"/>
      <c r="B153" s="132"/>
      <c r="C153" s="132"/>
      <c r="D153" s="132"/>
      <c r="E153" s="132"/>
      <c r="F153" s="132"/>
      <c r="G153" s="140"/>
      <c r="H153" s="140"/>
      <c r="I153" s="140"/>
      <c r="J153" s="140"/>
      <c r="K153" s="140"/>
      <c r="L153" s="140"/>
    </row>
    <row r="154" spans="1:12" ht="12.75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</row>
    <row r="155" spans="1:12" ht="12.75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</row>
  </sheetData>
  <sheetProtection/>
  <mergeCells count="11">
    <mergeCell ref="J27:J28"/>
    <mergeCell ref="K27:K28"/>
    <mergeCell ref="L27:L28"/>
    <mergeCell ref="A9:L9"/>
    <mergeCell ref="B82:F82"/>
    <mergeCell ref="B122:F122"/>
    <mergeCell ref="B45:F45"/>
    <mergeCell ref="A29:B29"/>
    <mergeCell ref="G27:G28"/>
    <mergeCell ref="H27:H28"/>
    <mergeCell ref="I27:I28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Vrtić Radost 2</cp:lastModifiedBy>
  <cp:lastPrinted>2023-07-26T10:57:39Z</cp:lastPrinted>
  <dcterms:created xsi:type="dcterms:W3CDTF">2013-09-11T11:00:21Z</dcterms:created>
  <dcterms:modified xsi:type="dcterms:W3CDTF">2023-07-26T11:06:39Z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